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F279" i="9"/>
  <c r="F278" i="9"/>
  <c r="F275" i="9" s="1"/>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s="1"/>
  <c r="B247" i="9" s="1"/>
  <c r="E247" i="9"/>
  <c r="M246" i="9"/>
  <c r="L246" i="9"/>
  <c r="F246" i="9" s="1"/>
  <c r="B246" i="9" s="1"/>
  <c r="E246" i="9"/>
  <c r="M245" i="9"/>
  <c r="F245" i="9" s="1"/>
  <c r="L245" i="9"/>
  <c r="E245" i="9"/>
  <c r="B245" i="9" s="1"/>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s="1"/>
  <c r="B239" i="9" s="1"/>
  <c r="E239" i="9"/>
  <c r="M238" i="9"/>
  <c r="L238" i="9"/>
  <c r="F238" i="9" s="1"/>
  <c r="B238" i="9" s="1"/>
  <c r="E238" i="9"/>
  <c r="M237" i="9"/>
  <c r="F237" i="9" s="1"/>
  <c r="L237" i="9"/>
  <c r="E237" i="9"/>
  <c r="B237" i="9" s="1"/>
  <c r="M236" i="9"/>
  <c r="L236" i="9"/>
  <c r="F236" i="9"/>
  <c r="E236" i="9"/>
  <c r="M235" i="9"/>
  <c r="L235" i="9"/>
  <c r="F235" i="9" s="1"/>
  <c r="B235" i="9" s="1"/>
  <c r="E235" i="9"/>
  <c r="M234" i="9"/>
  <c r="L234" i="9"/>
  <c r="F234" i="9" s="1"/>
  <c r="B234" i="9" s="1"/>
  <c r="E234" i="9"/>
  <c r="M233" i="9"/>
  <c r="F233" i="9" s="1"/>
  <c r="L233" i="9"/>
  <c r="E233" i="9"/>
  <c r="B233" i="9" s="1"/>
  <c r="M232" i="9"/>
  <c r="L232" i="9"/>
  <c r="F232" i="9"/>
  <c r="E232" i="9"/>
  <c r="M231" i="9"/>
  <c r="L231" i="9"/>
  <c r="F231" i="9" s="1"/>
  <c r="B231" i="9" s="1"/>
  <c r="E231" i="9"/>
  <c r="M230" i="9"/>
  <c r="L230" i="9"/>
  <c r="F230" i="9" s="1"/>
  <c r="B230" i="9" s="1"/>
  <c r="E230" i="9"/>
  <c r="M229" i="9"/>
  <c r="F229" i="9" s="1"/>
  <c r="L229" i="9"/>
  <c r="E229" i="9"/>
  <c r="B229" i="9" s="1"/>
  <c r="M228" i="9"/>
  <c r="L228" i="9"/>
  <c r="F228" i="9"/>
  <c r="E228" i="9"/>
  <c r="M227" i="9"/>
  <c r="L227" i="9"/>
  <c r="F227" i="9" s="1"/>
  <c r="B227" i="9" s="1"/>
  <c r="E227" i="9"/>
  <c r="M226" i="9"/>
  <c r="L226" i="9"/>
  <c r="F226" i="9" s="1"/>
  <c r="B226" i="9" s="1"/>
  <c r="E226" i="9"/>
  <c r="H225" i="9"/>
  <c r="E225" i="9" s="1"/>
  <c r="B225" i="9" s="1"/>
  <c r="G225" i="9"/>
  <c r="F225" i="9"/>
  <c r="M224" i="9"/>
  <c r="L224" i="9"/>
  <c r="F224" i="9"/>
  <c r="E224" i="9"/>
  <c r="B224" i="9" s="1"/>
  <c r="M223" i="9"/>
  <c r="L223" i="9"/>
  <c r="F223" i="9" s="1"/>
  <c r="B223" i="9" s="1"/>
  <c r="E223" i="9"/>
  <c r="M222" i="9"/>
  <c r="L222" i="9"/>
  <c r="E222" i="9"/>
  <c r="M221" i="9"/>
  <c r="F221" i="9" s="1"/>
  <c r="B221" i="9" s="1"/>
  <c r="L221" i="9"/>
  <c r="E221" i="9"/>
  <c r="M220" i="9"/>
  <c r="F220" i="9" s="1"/>
  <c r="L220" i="9"/>
  <c r="E220" i="9"/>
  <c r="M219" i="9"/>
  <c r="L219" i="9"/>
  <c r="E219" i="9"/>
  <c r="M218" i="9"/>
  <c r="L218" i="9"/>
  <c r="E218" i="9"/>
  <c r="M217" i="9"/>
  <c r="F217" i="9" s="1"/>
  <c r="B217" i="9" s="1"/>
  <c r="L217" i="9"/>
  <c r="E217" i="9"/>
  <c r="M216" i="9"/>
  <c r="L216" i="9"/>
  <c r="E216" i="9"/>
  <c r="M215" i="9"/>
  <c r="L215" i="9"/>
  <c r="F215" i="9"/>
  <c r="B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s="1"/>
  <c r="H156" i="9"/>
  <c r="G156" i="9"/>
  <c r="E156" i="9" s="1"/>
  <c r="B156" i="9" s="1"/>
  <c r="F156" i="9"/>
  <c r="H155" i="9"/>
  <c r="G155" i="9"/>
  <c r="E155" i="9" s="1"/>
  <c r="B155" i="9" s="1"/>
  <c r="F155" i="9"/>
  <c r="H154" i="9"/>
  <c r="G154" i="9"/>
  <c r="E154" i="9" s="1"/>
  <c r="B154" i="9" s="1"/>
  <c r="F154" i="9"/>
  <c r="H153" i="9"/>
  <c r="E153" i="9" s="1"/>
  <c r="G153" i="9"/>
  <c r="F153" i="9"/>
  <c r="B153" i="9" s="1"/>
  <c r="H152" i="9"/>
  <c r="G152" i="9"/>
  <c r="E152" i="9" s="1"/>
  <c r="B152" i="9" s="1"/>
  <c r="F152" i="9"/>
  <c r="H151" i="9"/>
  <c r="G151" i="9"/>
  <c r="E151" i="9" s="1"/>
  <c r="B151" i="9" s="1"/>
  <c r="F151" i="9"/>
  <c r="H150" i="9"/>
  <c r="G150" i="9"/>
  <c r="E150" i="9" s="1"/>
  <c r="B150" i="9" s="1"/>
  <c r="F150" i="9"/>
  <c r="H149" i="9"/>
  <c r="E149" i="9" s="1"/>
  <c r="G149" i="9"/>
  <c r="F149" i="9"/>
  <c r="B149" i="9" s="1"/>
  <c r="H148" i="9"/>
  <c r="G148" i="9"/>
  <c r="E148" i="9" s="1"/>
  <c r="B148" i="9" s="1"/>
  <c r="F148" i="9"/>
  <c r="H147" i="9"/>
  <c r="G147" i="9"/>
  <c r="E147" i="9" s="1"/>
  <c r="B147" i="9" s="1"/>
  <c r="F147" i="9"/>
  <c r="H146" i="9"/>
  <c r="G146" i="9"/>
  <c r="E146" i="9" s="1"/>
  <c r="B146" i="9" s="1"/>
  <c r="F146" i="9"/>
  <c r="H145" i="9"/>
  <c r="E145" i="9" s="1"/>
  <c r="G145" i="9"/>
  <c r="F145" i="9"/>
  <c r="B145" i="9" s="1"/>
  <c r="H144" i="9"/>
  <c r="G144" i="9"/>
  <c r="E144" i="9" s="1"/>
  <c r="B144" i="9" s="1"/>
  <c r="F144" i="9"/>
  <c r="H143" i="9"/>
  <c r="G143" i="9"/>
  <c r="E143" i="9" s="1"/>
  <c r="B143" i="9" s="1"/>
  <c r="F143" i="9"/>
  <c r="F142" i="9"/>
  <c r="H141" i="9"/>
  <c r="E141" i="9" s="1"/>
  <c r="G141" i="9"/>
  <c r="F141" i="9"/>
  <c r="H140" i="9"/>
  <c r="G140" i="9"/>
  <c r="F140" i="9"/>
  <c r="E140" i="9"/>
  <c r="B140" i="9" s="1"/>
  <c r="H139" i="9"/>
  <c r="G139" i="9"/>
  <c r="F139" i="9"/>
  <c r="H138" i="9"/>
  <c r="G138" i="9"/>
  <c r="F138" i="9"/>
  <c r="E138" i="9"/>
  <c r="B138" i="9" s="1"/>
  <c r="H137" i="9"/>
  <c r="E137" i="9" s="1"/>
  <c r="B137" i="9" s="1"/>
  <c r="G137" i="9"/>
  <c r="F137" i="9"/>
  <c r="H136" i="9"/>
  <c r="G136" i="9"/>
  <c r="F136" i="9"/>
  <c r="E136" i="9"/>
  <c r="B136" i="9" s="1"/>
  <c r="H135" i="9"/>
  <c r="G135" i="9"/>
  <c r="F135" i="9"/>
  <c r="H134" i="9"/>
  <c r="G134" i="9"/>
  <c r="F134" i="9"/>
  <c r="E134" i="9"/>
  <c r="B134" i="9" s="1"/>
  <c r="H133" i="9"/>
  <c r="E133" i="9" s="1"/>
  <c r="G133" i="9"/>
  <c r="F133" i="9"/>
  <c r="H132" i="9"/>
  <c r="G132" i="9"/>
  <c r="F132" i="9"/>
  <c r="E132" i="9"/>
  <c r="B132" i="9" s="1"/>
  <c r="H131" i="9"/>
  <c r="G131" i="9"/>
  <c r="F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E125" i="9" s="1"/>
  <c r="G125" i="9"/>
  <c r="F125" i="9"/>
  <c r="H124" i="9"/>
  <c r="G124" i="9"/>
  <c r="F124" i="9"/>
  <c r="E124" i="9"/>
  <c r="B124" i="9" s="1"/>
  <c r="H123" i="9"/>
  <c r="G123" i="9"/>
  <c r="F123" i="9"/>
  <c r="H122" i="9"/>
  <c r="G122" i="9"/>
  <c r="F122" i="9"/>
  <c r="E122" i="9"/>
  <c r="B122" i="9" s="1"/>
  <c r="H121" i="9"/>
  <c r="E121" i="9" s="1"/>
  <c r="B121" i="9" s="1"/>
  <c r="G121" i="9"/>
  <c r="F121" i="9"/>
  <c r="H120" i="9"/>
  <c r="G120" i="9"/>
  <c r="F120" i="9"/>
  <c r="E120" i="9"/>
  <c r="B120" i="9" s="1"/>
  <c r="H119" i="9"/>
  <c r="G119" i="9"/>
  <c r="F119" i="9"/>
  <c r="H118" i="9"/>
  <c r="G118" i="9"/>
  <c r="F118" i="9"/>
  <c r="E118" i="9"/>
  <c r="B118" i="9" s="1"/>
  <c r="H117" i="9"/>
  <c r="E117" i="9" s="1"/>
  <c r="G117" i="9"/>
  <c r="F117" i="9"/>
  <c r="H116" i="9"/>
  <c r="G116" i="9"/>
  <c r="F116" i="9"/>
  <c r="E116" i="9"/>
  <c r="B116" i="9" s="1"/>
  <c r="H115" i="9"/>
  <c r="G115" i="9"/>
  <c r="F115" i="9"/>
  <c r="H114" i="9"/>
  <c r="G114" i="9"/>
  <c r="F114" i="9"/>
  <c r="E114" i="9"/>
  <c r="B114" i="9" s="1"/>
  <c r="H113" i="9"/>
  <c r="E113" i="9" s="1"/>
  <c r="B113" i="9" s="1"/>
  <c r="G113" i="9"/>
  <c r="F113" i="9"/>
  <c r="H112" i="9"/>
  <c r="G112" i="9"/>
  <c r="F112" i="9"/>
  <c r="E112" i="9"/>
  <c r="B112" i="9" s="1"/>
  <c r="H111" i="9"/>
  <c r="G111" i="9"/>
  <c r="F111" i="9"/>
  <c r="H110" i="9"/>
  <c r="G110" i="9"/>
  <c r="F110" i="9"/>
  <c r="E110" i="9"/>
  <c r="B110" i="9" s="1"/>
  <c r="H109" i="9"/>
  <c r="E109" i="9" s="1"/>
  <c r="G109" i="9"/>
  <c r="F109" i="9"/>
  <c r="H108" i="9"/>
  <c r="G108" i="9"/>
  <c r="F108" i="9"/>
  <c r="E108" i="9"/>
  <c r="B108" i="9" s="1"/>
  <c r="H107" i="9"/>
  <c r="G107" i="9"/>
  <c r="F107" i="9"/>
  <c r="H106" i="9"/>
  <c r="G106" i="9"/>
  <c r="F106" i="9"/>
  <c r="E106" i="9"/>
  <c r="B106" i="9" s="1"/>
  <c r="H105" i="9"/>
  <c r="E105" i="9" s="1"/>
  <c r="B105" i="9" s="1"/>
  <c r="G105" i="9"/>
  <c r="F105" i="9"/>
  <c r="H104" i="9"/>
  <c r="G104" i="9"/>
  <c r="F104" i="9"/>
  <c r="E104" i="9"/>
  <c r="B104" i="9" s="1"/>
  <c r="H103" i="9"/>
  <c r="G103" i="9"/>
  <c r="F103" i="9"/>
  <c r="H102" i="9"/>
  <c r="G102" i="9"/>
  <c r="F102" i="9"/>
  <c r="E102" i="9"/>
  <c r="B102" i="9" s="1"/>
  <c r="H101" i="9"/>
  <c r="E101" i="9" s="1"/>
  <c r="G101" i="9"/>
  <c r="F101" i="9"/>
  <c r="H100" i="9"/>
  <c r="G100" i="9"/>
  <c r="F100" i="9"/>
  <c r="E100" i="9"/>
  <c r="B100" i="9" s="1"/>
  <c r="H99" i="9"/>
  <c r="G99" i="9"/>
  <c r="F99" i="9"/>
  <c r="H98" i="9"/>
  <c r="G98" i="9"/>
  <c r="F98" i="9"/>
  <c r="E98" i="9"/>
  <c r="B98" i="9" s="1"/>
  <c r="H97" i="9"/>
  <c r="E97" i="9" s="1"/>
  <c r="B97" i="9" s="1"/>
  <c r="G97" i="9"/>
  <c r="F97" i="9"/>
  <c r="H96" i="9"/>
  <c r="G96" i="9"/>
  <c r="F96" i="9"/>
  <c r="E96" i="9"/>
  <c r="B96" i="9" s="1"/>
  <c r="H95" i="9"/>
  <c r="G95" i="9"/>
  <c r="F95" i="9"/>
  <c r="H94" i="9"/>
  <c r="G94" i="9"/>
  <c r="F94" i="9"/>
  <c r="E94" i="9"/>
  <c r="B94" i="9" s="1"/>
  <c r="H93" i="9"/>
  <c r="E93" i="9" s="1"/>
  <c r="G93" i="9"/>
  <c r="F93" i="9"/>
  <c r="H92" i="9"/>
  <c r="G92" i="9"/>
  <c r="F92" i="9"/>
  <c r="E92" i="9"/>
  <c r="B92" i="9" s="1"/>
  <c r="H91" i="9"/>
  <c r="G91" i="9"/>
  <c r="F91" i="9"/>
  <c r="H90" i="9"/>
  <c r="G90" i="9"/>
  <c r="F90" i="9"/>
  <c r="E90" i="9"/>
  <c r="B90" i="9" s="1"/>
  <c r="H89" i="9"/>
  <c r="E89" i="9" s="1"/>
  <c r="B89" i="9" s="1"/>
  <c r="G89" i="9"/>
  <c r="F89" i="9"/>
  <c r="H88" i="9"/>
  <c r="G88" i="9"/>
  <c r="F88" i="9"/>
  <c r="E88" i="9"/>
  <c r="H87" i="9"/>
  <c r="G87" i="9"/>
  <c r="F87" i="9"/>
  <c r="H86" i="9"/>
  <c r="E86" i="9" s="1"/>
  <c r="B86" i="9" s="1"/>
  <c r="G86" i="9"/>
  <c r="F86" i="9"/>
  <c r="H85" i="9"/>
  <c r="G85" i="9"/>
  <c r="F85" i="9"/>
  <c r="E85" i="9"/>
  <c r="B85" i="9" s="1"/>
  <c r="H84" i="9"/>
  <c r="G84" i="9"/>
  <c r="E84" i="9" s="1"/>
  <c r="B84" i="9" s="1"/>
  <c r="F84" i="9"/>
  <c r="H83" i="9"/>
  <c r="G83" i="9"/>
  <c r="F83" i="9"/>
  <c r="H82" i="9"/>
  <c r="G82" i="9"/>
  <c r="E82" i="9" s="1"/>
  <c r="F82" i="9"/>
  <c r="B82" i="9"/>
  <c r="H81" i="9"/>
  <c r="G81" i="9"/>
  <c r="F81" i="9"/>
  <c r="E81" i="9"/>
  <c r="B81" i="9" s="1"/>
  <c r="H80" i="9"/>
  <c r="G80" i="9"/>
  <c r="F80" i="9"/>
  <c r="E80" i="9"/>
  <c r="H79" i="9"/>
  <c r="G79" i="9"/>
  <c r="F79" i="9"/>
  <c r="H78" i="9"/>
  <c r="E78" i="9" s="1"/>
  <c r="B78" i="9" s="1"/>
  <c r="G78" i="9"/>
  <c r="F78" i="9"/>
  <c r="H77" i="9"/>
  <c r="G77" i="9"/>
  <c r="F77" i="9"/>
  <c r="E77" i="9"/>
  <c r="B77" i="9" s="1"/>
  <c r="H76" i="9"/>
  <c r="G76" i="9"/>
  <c r="E76" i="9" s="1"/>
  <c r="B76" i="9" s="1"/>
  <c r="F76" i="9"/>
  <c r="H75" i="9"/>
  <c r="G75" i="9"/>
  <c r="F75" i="9"/>
  <c r="H74" i="9"/>
  <c r="G74" i="9"/>
  <c r="E74" i="9" s="1"/>
  <c r="F74" i="9"/>
  <c r="B74" i="9"/>
  <c r="H73" i="9"/>
  <c r="G73" i="9"/>
  <c r="F73" i="9"/>
  <c r="E73" i="9"/>
  <c r="B73" i="9" s="1"/>
  <c r="H72" i="9"/>
  <c r="G72" i="9"/>
  <c r="F72" i="9"/>
  <c r="E72" i="9"/>
  <c r="H71" i="9"/>
  <c r="G71" i="9"/>
  <c r="F71" i="9"/>
  <c r="H70" i="9"/>
  <c r="E70" i="9" s="1"/>
  <c r="B70" i="9" s="1"/>
  <c r="G70" i="9"/>
  <c r="F70" i="9"/>
  <c r="H69" i="9"/>
  <c r="G69" i="9"/>
  <c r="F69" i="9"/>
  <c r="E69" i="9"/>
  <c r="B69" i="9" s="1"/>
  <c r="H68" i="9"/>
  <c r="G68" i="9"/>
  <c r="E68" i="9" s="1"/>
  <c r="B68" i="9" s="1"/>
  <c r="F68" i="9"/>
  <c r="H67" i="9"/>
  <c r="G67" i="9"/>
  <c r="F67" i="9"/>
  <c r="H66" i="9"/>
  <c r="G66" i="9"/>
  <c r="E66" i="9" s="1"/>
  <c r="F66" i="9"/>
  <c r="B66" i="9"/>
  <c r="H65" i="9"/>
  <c r="G65" i="9"/>
  <c r="F65" i="9"/>
  <c r="E65" i="9"/>
  <c r="B65" i="9" s="1"/>
  <c r="H64" i="9"/>
  <c r="G64" i="9"/>
  <c r="F64" i="9"/>
  <c r="E64" i="9"/>
  <c r="H63" i="9"/>
  <c r="G63" i="9"/>
  <c r="F63" i="9"/>
  <c r="H62" i="9"/>
  <c r="E62" i="9" s="1"/>
  <c r="B62" i="9" s="1"/>
  <c r="G62" i="9"/>
  <c r="F62" i="9"/>
  <c r="H61" i="9"/>
  <c r="G61" i="9"/>
  <c r="F61" i="9"/>
  <c r="E61" i="9"/>
  <c r="B61" i="9" s="1"/>
  <c r="H60" i="9"/>
  <c r="G60" i="9"/>
  <c r="E60" i="9" s="1"/>
  <c r="B60" i="9" s="1"/>
  <c r="F60" i="9"/>
  <c r="H59" i="9"/>
  <c r="G59" i="9"/>
  <c r="F59" i="9"/>
  <c r="H58" i="9"/>
  <c r="G58" i="9"/>
  <c r="E58" i="9" s="1"/>
  <c r="F58" i="9"/>
  <c r="B58" i="9"/>
  <c r="H57" i="9"/>
  <c r="G57" i="9"/>
  <c r="F57" i="9"/>
  <c r="E57" i="9"/>
  <c r="B57" i="9" s="1"/>
  <c r="H56" i="9"/>
  <c r="G56" i="9"/>
  <c r="F56" i="9"/>
  <c r="E56" i="9"/>
  <c r="H55" i="9"/>
  <c r="G55" i="9"/>
  <c r="F55" i="9"/>
  <c r="H54" i="9"/>
  <c r="E54" i="9" s="1"/>
  <c r="G54" i="9"/>
  <c r="F54" i="9"/>
  <c r="B54" i="9"/>
  <c r="H53" i="9"/>
  <c r="G53" i="9"/>
  <c r="F53" i="9"/>
  <c r="E53" i="9"/>
  <c r="B53" i="9" s="1"/>
  <c r="H52" i="9"/>
  <c r="G52" i="9"/>
  <c r="E52" i="9" s="1"/>
  <c r="B52" i="9" s="1"/>
  <c r="F52" i="9"/>
  <c r="H51" i="9"/>
  <c r="G51" i="9"/>
  <c r="F51" i="9"/>
  <c r="H50" i="9"/>
  <c r="G50" i="9"/>
  <c r="E50" i="9" s="1"/>
  <c r="B50" i="9" s="1"/>
  <c r="F50" i="9"/>
  <c r="H49" i="9"/>
  <c r="G49" i="9"/>
  <c r="F49" i="9"/>
  <c r="E49" i="9"/>
  <c r="B49" i="9" s="1"/>
  <c r="H48" i="9"/>
  <c r="G48" i="9"/>
  <c r="F48" i="9"/>
  <c r="E48" i="9"/>
  <c r="H47" i="9"/>
  <c r="G47" i="9"/>
  <c r="F47" i="9"/>
  <c r="H46" i="9"/>
  <c r="E46" i="9" s="1"/>
  <c r="B46" i="9" s="1"/>
  <c r="G46" i="9"/>
  <c r="F46" i="9"/>
  <c r="H45" i="9"/>
  <c r="G45" i="9"/>
  <c r="F45" i="9"/>
  <c r="E45" i="9"/>
  <c r="B45" i="9" s="1"/>
  <c r="H44" i="9"/>
  <c r="G44" i="9"/>
  <c r="F44" i="9"/>
  <c r="H43" i="9"/>
  <c r="G43" i="9"/>
  <c r="F43" i="9"/>
  <c r="H42" i="9"/>
  <c r="G42" i="9"/>
  <c r="F42" i="9"/>
  <c r="H41" i="9"/>
  <c r="G41" i="9"/>
  <c r="F41" i="9"/>
  <c r="E41" i="9"/>
  <c r="B41" i="9" s="1"/>
  <c r="H40" i="9"/>
  <c r="G40" i="9"/>
  <c r="F40" i="9"/>
  <c r="H39" i="9"/>
  <c r="G39" i="9"/>
  <c r="F39" i="9"/>
  <c r="H38" i="9"/>
  <c r="E38" i="9" s="1"/>
  <c r="G38" i="9"/>
  <c r="F38" i="9"/>
  <c r="B38" i="9"/>
  <c r="H37" i="9"/>
  <c r="G37" i="9"/>
  <c r="F37" i="9"/>
  <c r="H36" i="9"/>
  <c r="G36" i="9"/>
  <c r="E36" i="9" s="1"/>
  <c r="B36" i="9" s="1"/>
  <c r="F36" i="9"/>
  <c r="H35" i="9"/>
  <c r="G35" i="9"/>
  <c r="E35" i="9" s="1"/>
  <c r="B35" i="9" s="1"/>
  <c r="F35" i="9"/>
  <c r="H34" i="9"/>
  <c r="E34" i="9" s="1"/>
  <c r="G34" i="9"/>
  <c r="F34" i="9"/>
  <c r="B34" i="9"/>
  <c r="H33" i="9"/>
  <c r="G33" i="9"/>
  <c r="E33" i="9" s="1"/>
  <c r="B33" i="9" s="1"/>
  <c r="F33" i="9"/>
  <c r="H32" i="9"/>
  <c r="G32" i="9"/>
  <c r="E32" i="9" s="1"/>
  <c r="B32" i="9" s="1"/>
  <c r="F32" i="9"/>
  <c r="H31" i="9"/>
  <c r="G31" i="9"/>
  <c r="E31" i="9" s="1"/>
  <c r="B31" i="9" s="1"/>
  <c r="F31" i="9"/>
  <c r="H30" i="9"/>
  <c r="E30" i="9" s="1"/>
  <c r="G30" i="9"/>
  <c r="F30" i="9"/>
  <c r="B30" i="9"/>
  <c r="H29" i="9"/>
  <c r="G29" i="9"/>
  <c r="E29" i="9" s="1"/>
  <c r="B29" i="9" s="1"/>
  <c r="F29" i="9"/>
  <c r="H28" i="9"/>
  <c r="G28" i="9"/>
  <c r="E28" i="9" s="1"/>
  <c r="B28" i="9" s="1"/>
  <c r="F28" i="9"/>
  <c r="H27" i="9"/>
  <c r="G27" i="9"/>
  <c r="E27" i="9" s="1"/>
  <c r="B27" i="9" s="1"/>
  <c r="F27" i="9"/>
  <c r="H26" i="9"/>
  <c r="G26" i="9"/>
  <c r="F26" i="9"/>
  <c r="H25" i="9"/>
  <c r="G25" i="9"/>
  <c r="E25" i="9" s="1"/>
  <c r="B25" i="9" s="1"/>
  <c r="F25" i="9"/>
  <c r="H24" i="9"/>
  <c r="G24" i="9"/>
  <c r="E24" i="9" s="1"/>
  <c r="B24" i="9" s="1"/>
  <c r="F24" i="9"/>
  <c r="H23" i="9"/>
  <c r="G23" i="9"/>
  <c r="E23" i="9" s="1"/>
  <c r="B23" i="9" s="1"/>
  <c r="F23" i="9"/>
  <c r="H22" i="9"/>
  <c r="G22" i="9"/>
  <c r="F22" i="9"/>
  <c r="H21" i="9"/>
  <c r="G21" i="9"/>
  <c r="E21" i="9" s="1"/>
  <c r="B21" i="9" s="1"/>
  <c r="F21" i="9"/>
  <c r="F20" i="9"/>
  <c r="F4" i="9"/>
  <c r="O3" i="9"/>
  <c r="G274" i="9" s="1"/>
  <c r="E274" i="9" s="1"/>
  <c r="B274" i="9" s="1"/>
  <c r="I3" i="9"/>
  <c r="G184" i="9" s="1"/>
  <c r="E184" i="9" s="1"/>
  <c r="B184" i="9" s="1"/>
  <c r="H3" i="9"/>
  <c r="G3" i="9"/>
  <c r="D101" i="8"/>
  <c r="I36" i="3" s="1"/>
  <c r="D95" i="8"/>
  <c r="D90" i="8"/>
  <c r="D85" i="8"/>
  <c r="D80" i="8"/>
  <c r="D75" i="8"/>
  <c r="D70" i="8"/>
  <c r="D65" i="8"/>
  <c r="D60" i="8"/>
  <c r="D55" i="8"/>
  <c r="D50" i="8"/>
  <c r="D44" i="8"/>
  <c r="D36" i="8"/>
  <c r="D26" i="8"/>
  <c r="D24" i="8" s="1"/>
  <c r="D18" i="8"/>
  <c r="D8" i="8"/>
  <c r="D6" i="8" s="1"/>
  <c r="E44" i="7"/>
  <c r="D44" i="7"/>
  <c r="E39" i="7"/>
  <c r="E38" i="7" s="1"/>
  <c r="I31" i="3" s="1"/>
  <c r="D39" i="7"/>
  <c r="D38" i="7" s="1"/>
  <c r="E30" i="7"/>
  <c r="D30" i="7"/>
  <c r="E23" i="7"/>
  <c r="E22" i="7" s="1"/>
  <c r="D23" i="7"/>
  <c r="D22" i="7" s="1"/>
  <c r="E14" i="7"/>
  <c r="D14" i="7"/>
  <c r="E7" i="7"/>
  <c r="E6" i="7" s="1"/>
  <c r="D7" i="7"/>
  <c r="D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F94" i="6"/>
  <c r="E94" i="6"/>
  <c r="D94" i="6"/>
  <c r="F93" i="6"/>
  <c r="F92" i="6"/>
  <c r="F91"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E246" i="5"/>
  <c r="F246" i="5" s="1"/>
  <c r="D246" i="5"/>
  <c r="D245" i="5"/>
  <c r="F244" i="5"/>
  <c r="F243" i="5"/>
  <c r="F242" i="5"/>
  <c r="E242" i="5"/>
  <c r="D242" i="5"/>
  <c r="F241" i="5"/>
  <c r="F240" i="5"/>
  <c r="F239" i="5"/>
  <c r="E239" i="5"/>
  <c r="D239" i="5"/>
  <c r="D238" i="5" s="1"/>
  <c r="F238" i="5" s="1"/>
  <c r="E238" i="5"/>
  <c r="D237" i="5"/>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F180" i="5"/>
  <c r="E180" i="5"/>
  <c r="E177" i="5" s="1"/>
  <c r="H289" i="9" s="1"/>
  <c r="D180" i="5"/>
  <c r="F179" i="5"/>
  <c r="F178" i="5"/>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D118" i="5" s="1"/>
  <c r="F118"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7" i="5"/>
  <c r="F76" i="5"/>
  <c r="F75" i="5"/>
  <c r="F74" i="5"/>
  <c r="F73" i="5"/>
  <c r="F72" i="5"/>
  <c r="F71" i="5"/>
  <c r="E70" i="5"/>
  <c r="D70" i="5"/>
  <c r="D69" i="5" s="1"/>
  <c r="F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D7" i="5" s="1"/>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D593" i="4" s="1"/>
  <c r="F593" i="4" s="1"/>
  <c r="E593" i="4"/>
  <c r="F592" i="4"/>
  <c r="F591" i="4"/>
  <c r="F590" i="4"/>
  <c r="E590" i="4"/>
  <c r="D590" i="4"/>
  <c r="F589" i="4"/>
  <c r="F588" i="4"/>
  <c r="F587" i="4"/>
  <c r="E587" i="4"/>
  <c r="D587" i="4"/>
  <c r="F586" i="4"/>
  <c r="F585" i="4"/>
  <c r="E585" i="4"/>
  <c r="D585" i="4"/>
  <c r="F584" i="4"/>
  <c r="F583" i="4"/>
  <c r="F582" i="4"/>
  <c r="E581" i="4"/>
  <c r="E580" i="4" s="1"/>
  <c r="D581" i="4"/>
  <c r="F581" i="4" s="1"/>
  <c r="F580" i="4"/>
  <c r="D580" i="4"/>
  <c r="F579" i="4"/>
  <c r="F578" i="4"/>
  <c r="E577" i="4"/>
  <c r="D577" i="4"/>
  <c r="F577" i="4" s="1"/>
  <c r="F576" i="4"/>
  <c r="F575" i="4"/>
  <c r="F574" i="4"/>
  <c r="E574" i="4"/>
  <c r="D574" i="4"/>
  <c r="F573" i="4"/>
  <c r="F572" i="4"/>
  <c r="F571" i="4"/>
  <c r="E571" i="4"/>
  <c r="E567" i="4" s="1"/>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s="1"/>
  <c r="F529" i="4" s="1"/>
  <c r="E529"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E459" i="4" s="1"/>
  <c r="D463" i="4"/>
  <c r="F463" i="4" s="1"/>
  <c r="F462" i="4"/>
  <c r="F461" i="4"/>
  <c r="E460" i="4"/>
  <c r="D460" i="4"/>
  <c r="D459" i="4" s="1"/>
  <c r="F459" i="4" s="1"/>
  <c r="F458" i="4"/>
  <c r="F457" i="4"/>
  <c r="F456" i="4"/>
  <c r="F455" i="4"/>
  <c r="E455" i="4"/>
  <c r="D455" i="4"/>
  <c r="F454" i="4"/>
  <c r="F453" i="4"/>
  <c r="F452" i="4"/>
  <c r="F451" i="4"/>
  <c r="F450" i="4"/>
  <c r="F449" i="4"/>
  <c r="F448" i="4"/>
  <c r="E447" i="4"/>
  <c r="E421" i="4" s="1"/>
  <c r="E420" i="4" s="1"/>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E417" i="4"/>
  <c r="D417" i="4"/>
  <c r="E416" i="4"/>
  <c r="D411" i="1" s="1"/>
  <c r="D416" i="4"/>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E133" i="4" s="1"/>
  <c r="D134" i="4"/>
  <c r="F134" i="4" s="1"/>
  <c r="D133" i="4"/>
  <c r="F132" i="4"/>
  <c r="F131" i="4"/>
  <c r="F130" i="4"/>
  <c r="F129" i="4"/>
  <c r="F128" i="4"/>
  <c r="E128" i="4"/>
  <c r="D128" i="4"/>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D50" i="4" s="1"/>
  <c r="F50"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D7" i="4" s="1"/>
  <c r="F7"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H25" i="3"/>
  <c r="G25" i="3"/>
  <c r="B25" i="3"/>
  <c r="I24" i="3"/>
  <c r="G24" i="3"/>
  <c r="B24" i="3"/>
  <c r="H23" i="3"/>
  <c r="G23" i="3"/>
  <c r="B23" i="3"/>
  <c r="G22" i="3"/>
  <c r="B22" i="3"/>
  <c r="G21" i="3"/>
  <c r="B21" i="3"/>
  <c r="H20"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G1576" i="1"/>
  <c r="C1576" i="1"/>
  <c r="H1576" i="1" s="1"/>
  <c r="G1575" i="1"/>
  <c r="C1575" i="1"/>
  <c r="H1575" i="1" s="1"/>
  <c r="C1574" i="1"/>
  <c r="H1574" i="1" s="1"/>
  <c r="H1573" i="1"/>
  <c r="C1573" i="1"/>
  <c r="G1573" i="1" s="1"/>
  <c r="H1572" i="1"/>
  <c r="G1572" i="1"/>
  <c r="C1572" i="1"/>
  <c r="G1571" i="1"/>
  <c r="C1571" i="1"/>
  <c r="H1571" i="1" s="1"/>
  <c r="C1570" i="1"/>
  <c r="H1570" i="1" s="1"/>
  <c r="H1569" i="1"/>
  <c r="C1569" i="1"/>
  <c r="G1569" i="1" s="1"/>
  <c r="H1568" i="1"/>
  <c r="G1568" i="1"/>
  <c r="C1568" i="1"/>
  <c r="G1567" i="1"/>
  <c r="C1567" i="1"/>
  <c r="H1567" i="1" s="1"/>
  <c r="C1566" i="1"/>
  <c r="H1566" i="1" s="1"/>
  <c r="H1565" i="1"/>
  <c r="C1565" i="1"/>
  <c r="G1565" i="1" s="1"/>
  <c r="H1564" i="1"/>
  <c r="G1564" i="1"/>
  <c r="C1564" i="1"/>
  <c r="G1563" i="1"/>
  <c r="C1563" i="1"/>
  <c r="H1563" i="1" s="1"/>
  <c r="C1562" i="1"/>
  <c r="H1562" i="1" s="1"/>
  <c r="H1561" i="1"/>
  <c r="C1561" i="1"/>
  <c r="G1561" i="1" s="1"/>
  <c r="H1560" i="1"/>
  <c r="G1560" i="1"/>
  <c r="C1560" i="1"/>
  <c r="G1559" i="1"/>
  <c r="C1559" i="1"/>
  <c r="H1559" i="1" s="1"/>
  <c r="C1558" i="1"/>
  <c r="H1558" i="1" s="1"/>
  <c r="H1557" i="1"/>
  <c r="C1557" i="1"/>
  <c r="G1557" i="1" s="1"/>
  <c r="H1556" i="1"/>
  <c r="G1556" i="1"/>
  <c r="C1556" i="1"/>
  <c r="G1555" i="1"/>
  <c r="C1555" i="1"/>
  <c r="H1555" i="1" s="1"/>
  <c r="C1554" i="1"/>
  <c r="H1554" i="1" s="1"/>
  <c r="H1553" i="1"/>
  <c r="C1553" i="1"/>
  <c r="G1553" i="1" s="1"/>
  <c r="H1552" i="1"/>
  <c r="G1552" i="1"/>
  <c r="C1552" i="1"/>
  <c r="G1551" i="1"/>
  <c r="C1551" i="1"/>
  <c r="H1551" i="1" s="1"/>
  <c r="C1550" i="1"/>
  <c r="H1550" i="1" s="1"/>
  <c r="H1549" i="1"/>
  <c r="C1549" i="1"/>
  <c r="G1549" i="1" s="1"/>
  <c r="H1548" i="1"/>
  <c r="G1548" i="1"/>
  <c r="C1548" i="1"/>
  <c r="G1547" i="1"/>
  <c r="C1547" i="1"/>
  <c r="H1547" i="1" s="1"/>
  <c r="C1546" i="1"/>
  <c r="H1546" i="1" s="1"/>
  <c r="H1545" i="1"/>
  <c r="C1545" i="1"/>
  <c r="G1545" i="1" s="1"/>
  <c r="H1544" i="1"/>
  <c r="G1544" i="1"/>
  <c r="C1544" i="1"/>
  <c r="G1543" i="1"/>
  <c r="C1543" i="1"/>
  <c r="H1543" i="1" s="1"/>
  <c r="C1542" i="1"/>
  <c r="H1542" i="1" s="1"/>
  <c r="H1541" i="1"/>
  <c r="C1541" i="1"/>
  <c r="G1541" i="1" s="1"/>
  <c r="H1540" i="1"/>
  <c r="G1540" i="1"/>
  <c r="C1540" i="1"/>
  <c r="G1539" i="1"/>
  <c r="C1539" i="1"/>
  <c r="H1539" i="1" s="1"/>
  <c r="C1538" i="1"/>
  <c r="H1538" i="1" s="1"/>
  <c r="H1537" i="1"/>
  <c r="C1537" i="1"/>
  <c r="G1537" i="1" s="1"/>
  <c r="H1536" i="1"/>
  <c r="G1536" i="1"/>
  <c r="C1536" i="1"/>
  <c r="G1535" i="1"/>
  <c r="C1535" i="1"/>
  <c r="H1535" i="1" s="1"/>
  <c r="C1534" i="1"/>
  <c r="H1534" i="1" s="1"/>
  <c r="H1533" i="1"/>
  <c r="C1533" i="1"/>
  <c r="G1533" i="1" s="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G1523" i="1"/>
  <c r="C1523" i="1"/>
  <c r="H1523" i="1" s="1"/>
  <c r="C1522" i="1"/>
  <c r="H1522" i="1" s="1"/>
  <c r="H1521" i="1"/>
  <c r="G1521" i="1"/>
  <c r="C1521" i="1"/>
  <c r="H1520" i="1"/>
  <c r="G1520" i="1"/>
  <c r="C1520" i="1"/>
  <c r="G1519" i="1"/>
  <c r="C1519" i="1"/>
  <c r="H1519"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G1508" i="1"/>
  <c r="C1508" i="1"/>
  <c r="G1507" i="1"/>
  <c r="C1507" i="1"/>
  <c r="H1507" i="1" s="1"/>
  <c r="C1506" i="1"/>
  <c r="H1506" i="1" s="1"/>
  <c r="H1505" i="1"/>
  <c r="G1505" i="1"/>
  <c r="C1505" i="1"/>
  <c r="C1504" i="1"/>
  <c r="H1504" i="1" s="1"/>
  <c r="G1503" i="1"/>
  <c r="C1503" i="1"/>
  <c r="H1503" i="1" s="1"/>
  <c r="C1502" i="1"/>
  <c r="H1502" i="1" s="1"/>
  <c r="C1501" i="1"/>
  <c r="H1501" i="1" s="1"/>
  <c r="H1500" i="1"/>
  <c r="G1500" i="1"/>
  <c r="C1500" i="1"/>
  <c r="C1499" i="1"/>
  <c r="H1499" i="1" s="1"/>
  <c r="C1498" i="1"/>
  <c r="H1498" i="1" s="1"/>
  <c r="H1497" i="1"/>
  <c r="G1497" i="1"/>
  <c r="C1497" i="1"/>
  <c r="H1496" i="1"/>
  <c r="G1496" i="1"/>
  <c r="C1496" i="1"/>
  <c r="G1495" i="1"/>
  <c r="C1495" i="1"/>
  <c r="H1495" i="1" s="1"/>
  <c r="C1494" i="1"/>
  <c r="H1494" i="1" s="1"/>
  <c r="H1493" i="1"/>
  <c r="G1493" i="1"/>
  <c r="C1493" i="1"/>
  <c r="H1492" i="1"/>
  <c r="G1492" i="1"/>
  <c r="C1492" i="1"/>
  <c r="G1491" i="1"/>
  <c r="C1491" i="1"/>
  <c r="H1491" i="1" s="1"/>
  <c r="C1490" i="1"/>
  <c r="H1490" i="1" s="1"/>
  <c r="H1489" i="1"/>
  <c r="G1489" i="1"/>
  <c r="C1489" i="1"/>
  <c r="H1488" i="1"/>
  <c r="G1488" i="1"/>
  <c r="C1488" i="1"/>
  <c r="G1487" i="1"/>
  <c r="C1487" i="1"/>
  <c r="H1487" i="1" s="1"/>
  <c r="C1486" i="1"/>
  <c r="H1486" i="1" s="1"/>
  <c r="C1485" i="1"/>
  <c r="H1485" i="1" s="1"/>
  <c r="C1484" i="1"/>
  <c r="H1484" i="1" s="1"/>
  <c r="C1482" i="1"/>
  <c r="H1482" i="1" s="1"/>
  <c r="H1480" i="1"/>
  <c r="G1480" i="1"/>
  <c r="C1480" i="1"/>
  <c r="D1479" i="1"/>
  <c r="C1479" i="1"/>
  <c r="H1479" i="1" s="1"/>
  <c r="G1478" i="1"/>
  <c r="D1478" i="1"/>
  <c r="J1478" i="1" s="1"/>
  <c r="C1478" i="1"/>
  <c r="H1478" i="1" s="1"/>
  <c r="D1477" i="1"/>
  <c r="C1477" i="1"/>
  <c r="H1477" i="1" s="1"/>
  <c r="G1476" i="1"/>
  <c r="D1476" i="1"/>
  <c r="J1476" i="1" s="1"/>
  <c r="C1476" i="1"/>
  <c r="H1476" i="1" s="1"/>
  <c r="G1475" i="1"/>
  <c r="D1475" i="1"/>
  <c r="C1475" i="1"/>
  <c r="H1475" i="1" s="1"/>
  <c r="D1474" i="1"/>
  <c r="C1474" i="1"/>
  <c r="H1474" i="1" s="1"/>
  <c r="G1473" i="1"/>
  <c r="D1473" i="1"/>
  <c r="J1473" i="1" s="1"/>
  <c r="C1473" i="1"/>
  <c r="H1473" i="1" s="1"/>
  <c r="D1472" i="1"/>
  <c r="C1472" i="1"/>
  <c r="H1472" i="1" s="1"/>
  <c r="G1471" i="1"/>
  <c r="I1471" i="1" s="1"/>
  <c r="D1471" i="1"/>
  <c r="J1471" i="1" s="1"/>
  <c r="C1471" i="1"/>
  <c r="H1471" i="1" s="1"/>
  <c r="G1470" i="1"/>
  <c r="D1470" i="1"/>
  <c r="C1470" i="1"/>
  <c r="H1470" i="1" s="1"/>
  <c r="D1469" i="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D1458" i="1"/>
  <c r="J1458" i="1" s="1"/>
  <c r="C1458" i="1"/>
  <c r="H1458" i="1" s="1"/>
  <c r="D1457" i="1"/>
  <c r="C1457" i="1"/>
  <c r="G1456" i="1"/>
  <c r="D1456" i="1"/>
  <c r="J1456" i="1" s="1"/>
  <c r="C1456" i="1"/>
  <c r="H1456" i="1" s="1"/>
  <c r="D1455" i="1"/>
  <c r="C1455" i="1"/>
  <c r="C1454" i="1"/>
  <c r="G1452" i="1"/>
  <c r="I1452" i="1" s="1"/>
  <c r="D1452" i="1"/>
  <c r="J1452" i="1" s="1"/>
  <c r="C1452" i="1"/>
  <c r="H1452" i="1" s="1"/>
  <c r="D1451" i="1"/>
  <c r="C1451" i="1"/>
  <c r="G1450" i="1"/>
  <c r="D1450" i="1"/>
  <c r="J1450" i="1" s="1"/>
  <c r="C1450" i="1"/>
  <c r="H1450" i="1" s="1"/>
  <c r="D1449" i="1"/>
  <c r="C1449" i="1"/>
  <c r="G1448" i="1"/>
  <c r="D1448" i="1"/>
  <c r="J1448" i="1" s="1"/>
  <c r="C1448" i="1"/>
  <c r="H1447" i="1"/>
  <c r="D1447" i="1"/>
  <c r="C1447" i="1"/>
  <c r="J1446" i="1"/>
  <c r="G1446" i="1"/>
  <c r="D1446" i="1"/>
  <c r="C1446" i="1"/>
  <c r="H1445" i="1"/>
  <c r="G1445" i="1"/>
  <c r="D1445" i="1"/>
  <c r="C1445" i="1"/>
  <c r="J1445" i="1" s="1"/>
  <c r="J1444" i="1"/>
  <c r="D1444" i="1"/>
  <c r="C1444" i="1"/>
  <c r="H1443" i="1"/>
  <c r="G1443" i="1"/>
  <c r="D1443" i="1"/>
  <c r="J1443" i="1" s="1"/>
  <c r="C1443" i="1"/>
  <c r="J1442" i="1"/>
  <c r="D1442" i="1"/>
  <c r="C1442" i="1"/>
  <c r="H1441" i="1"/>
  <c r="G1441" i="1"/>
  <c r="D1441" i="1"/>
  <c r="J1441" i="1" s="1"/>
  <c r="C1441" i="1"/>
  <c r="J1440" i="1"/>
  <c r="D1440" i="1"/>
  <c r="C1440" i="1"/>
  <c r="H1439" i="1"/>
  <c r="G1439" i="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D1410" i="1"/>
  <c r="C1410" i="1"/>
  <c r="G1410" i="1" s="1"/>
  <c r="D1409" i="1"/>
  <c r="H1409" i="1" s="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D1267" i="1"/>
  <c r="C1267" i="1"/>
  <c r="H1267" i="1" s="1"/>
  <c r="D1266" i="1"/>
  <c r="C1266" i="1"/>
  <c r="D1265" i="1"/>
  <c r="C1265" i="1"/>
  <c r="H1265" i="1" s="1"/>
  <c r="D1264" i="1"/>
  <c r="C1264" i="1"/>
  <c r="D1263" i="1"/>
  <c r="C1263" i="1"/>
  <c r="H1263" i="1" s="1"/>
  <c r="D1262" i="1"/>
  <c r="C1262" i="1"/>
  <c r="D1261" i="1"/>
  <c r="C1261" i="1"/>
  <c r="H1261" i="1" s="1"/>
  <c r="D1260" i="1"/>
  <c r="C1260" i="1"/>
  <c r="D1259" i="1"/>
  <c r="C1259" i="1"/>
  <c r="H1259" i="1" s="1"/>
  <c r="D1258" i="1"/>
  <c r="C1258" i="1"/>
  <c r="D1257" i="1"/>
  <c r="C1257" i="1"/>
  <c r="H1257" i="1" s="1"/>
  <c r="D1256" i="1"/>
  <c r="C1256" i="1"/>
  <c r="D1255" i="1"/>
  <c r="C1255" i="1"/>
  <c r="H1255" i="1" s="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H1237" i="1" s="1"/>
  <c r="D1236" i="1"/>
  <c r="C1236" i="1"/>
  <c r="D1235" i="1"/>
  <c r="C1235" i="1"/>
  <c r="H1235" i="1" s="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3" i="1"/>
  <c r="C1223" i="1"/>
  <c r="C1222" i="1"/>
  <c r="D1221" i="1"/>
  <c r="C1221" i="1"/>
  <c r="H1221" i="1" s="1"/>
  <c r="D1220" i="1"/>
  <c r="C1220" i="1"/>
  <c r="D1219" i="1"/>
  <c r="C1219" i="1"/>
  <c r="H1219" i="1" s="1"/>
  <c r="D1218" i="1"/>
  <c r="C1218" i="1"/>
  <c r="D1217" i="1"/>
  <c r="C1217" i="1"/>
  <c r="H1217" i="1" s="1"/>
  <c r="D1216" i="1"/>
  <c r="C1216" i="1"/>
  <c r="D1215"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G1156" i="1" s="1"/>
  <c r="C1156" i="1"/>
  <c r="D1155" i="1"/>
  <c r="C1155" i="1"/>
  <c r="D1154" i="1"/>
  <c r="C1154" i="1"/>
  <c r="G1151" i="1"/>
  <c r="D1151" i="1"/>
  <c r="C1151" i="1"/>
  <c r="D1150" i="1"/>
  <c r="C1150" i="1"/>
  <c r="G1150" i="1" s="1"/>
  <c r="D1149" i="1"/>
  <c r="C1149" i="1"/>
  <c r="H1149" i="1" s="1"/>
  <c r="G1148" i="1"/>
  <c r="D1148" i="1"/>
  <c r="C1148" i="1"/>
  <c r="G1147" i="1"/>
  <c r="D1147" i="1"/>
  <c r="C1147" i="1"/>
  <c r="D1146" i="1"/>
  <c r="C1146" i="1"/>
  <c r="G1146" i="1" s="1"/>
  <c r="D1145" i="1"/>
  <c r="C1145" i="1"/>
  <c r="H1145" i="1" s="1"/>
  <c r="G1144" i="1"/>
  <c r="D1144" i="1"/>
  <c r="C1144" i="1"/>
  <c r="G1143" i="1"/>
  <c r="D1143" i="1"/>
  <c r="C1143" i="1"/>
  <c r="D1142" i="1"/>
  <c r="C1142" i="1"/>
  <c r="G1142" i="1" s="1"/>
  <c r="D1141" i="1"/>
  <c r="C1141" i="1"/>
  <c r="H1141" i="1" s="1"/>
  <c r="G1140" i="1"/>
  <c r="D1140" i="1"/>
  <c r="C1140" i="1"/>
  <c r="G1139" i="1"/>
  <c r="D1139" i="1"/>
  <c r="C1139" i="1"/>
  <c r="D1138" i="1"/>
  <c r="C1138" i="1"/>
  <c r="D1137" i="1"/>
  <c r="C1137" i="1"/>
  <c r="H1137" i="1" s="1"/>
  <c r="G1136" i="1"/>
  <c r="D1136" i="1"/>
  <c r="C1136" i="1"/>
  <c r="G1135" i="1"/>
  <c r="D1135" i="1"/>
  <c r="C1135" i="1"/>
  <c r="D1134" i="1"/>
  <c r="C1134" i="1"/>
  <c r="G1134" i="1" s="1"/>
  <c r="D1133" i="1"/>
  <c r="C1133" i="1"/>
  <c r="H1133" i="1" s="1"/>
  <c r="G1132" i="1"/>
  <c r="D1132" i="1"/>
  <c r="C1132" i="1"/>
  <c r="G1131" i="1"/>
  <c r="D1131" i="1"/>
  <c r="C1131" i="1"/>
  <c r="D1130" i="1"/>
  <c r="C1130" i="1"/>
  <c r="G1130" i="1" s="1"/>
  <c r="D1129" i="1"/>
  <c r="C1129" i="1"/>
  <c r="H1129" i="1" s="1"/>
  <c r="G1128" i="1"/>
  <c r="D1128" i="1"/>
  <c r="C1128" i="1"/>
  <c r="G1127" i="1"/>
  <c r="D1127" i="1"/>
  <c r="C1127" i="1"/>
  <c r="D1126" i="1"/>
  <c r="C1126" i="1"/>
  <c r="G1126" i="1" s="1"/>
  <c r="D1125" i="1"/>
  <c r="C1125" i="1"/>
  <c r="H1125" i="1" s="1"/>
  <c r="C1124" i="1"/>
  <c r="G1123" i="1"/>
  <c r="D1123" i="1"/>
  <c r="C1123" i="1"/>
  <c r="D1122" i="1"/>
  <c r="C1122" i="1"/>
  <c r="G1122" i="1" s="1"/>
  <c r="D1121" i="1"/>
  <c r="C1121" i="1"/>
  <c r="H1121" i="1" s="1"/>
  <c r="G1120" i="1"/>
  <c r="D1120" i="1"/>
  <c r="C1120" i="1"/>
  <c r="G1119" i="1"/>
  <c r="D1119" i="1"/>
  <c r="C1119" i="1"/>
  <c r="D1118" i="1"/>
  <c r="C1118" i="1"/>
  <c r="G1118" i="1" s="1"/>
  <c r="D1117" i="1"/>
  <c r="C1117" i="1"/>
  <c r="H1117" i="1" s="1"/>
  <c r="G1116" i="1"/>
  <c r="D1116" i="1"/>
  <c r="C1116" i="1"/>
  <c r="G1115" i="1"/>
  <c r="D1115" i="1"/>
  <c r="C1115" i="1"/>
  <c r="D1114" i="1"/>
  <c r="C1114" i="1"/>
  <c r="G1114" i="1" s="1"/>
  <c r="D1113" i="1"/>
  <c r="C1113" i="1"/>
  <c r="H1113" i="1" s="1"/>
  <c r="G1112" i="1"/>
  <c r="D1112" i="1"/>
  <c r="C1112" i="1"/>
  <c r="G1111" i="1"/>
  <c r="D1111" i="1"/>
  <c r="C1111" i="1"/>
  <c r="D1110" i="1"/>
  <c r="C1110" i="1"/>
  <c r="G1110" i="1" s="1"/>
  <c r="D1109" i="1"/>
  <c r="C1109" i="1"/>
  <c r="H1109" i="1" s="1"/>
  <c r="G1108" i="1"/>
  <c r="D1108" i="1"/>
  <c r="C1108" i="1"/>
  <c r="G1107" i="1"/>
  <c r="D1107" i="1"/>
  <c r="C1107" i="1"/>
  <c r="D1106" i="1"/>
  <c r="C1106" i="1"/>
  <c r="G1106" i="1" s="1"/>
  <c r="D1105" i="1"/>
  <c r="C1105" i="1"/>
  <c r="H1105" i="1" s="1"/>
  <c r="G1104" i="1"/>
  <c r="D1104" i="1"/>
  <c r="C1104" i="1"/>
  <c r="G1103" i="1"/>
  <c r="D1103" i="1"/>
  <c r="C1103" i="1"/>
  <c r="D1102" i="1"/>
  <c r="C1102" i="1"/>
  <c r="G1102" i="1" s="1"/>
  <c r="D1101" i="1"/>
  <c r="C1101" i="1"/>
  <c r="G1100" i="1"/>
  <c r="D1100" i="1"/>
  <c r="C1100" i="1"/>
  <c r="G1099" i="1"/>
  <c r="D1099" i="1"/>
  <c r="C1099" i="1"/>
  <c r="D1098" i="1"/>
  <c r="C1098" i="1"/>
  <c r="G1098" i="1" s="1"/>
  <c r="D1097" i="1"/>
  <c r="C1097" i="1"/>
  <c r="G1096" i="1"/>
  <c r="D1096" i="1"/>
  <c r="C1096" i="1"/>
  <c r="G1095" i="1"/>
  <c r="D1095" i="1"/>
  <c r="C1095" i="1"/>
  <c r="D1094" i="1"/>
  <c r="C1094" i="1"/>
  <c r="G1094" i="1" s="1"/>
  <c r="D1093" i="1"/>
  <c r="C1093" i="1"/>
  <c r="G1092" i="1"/>
  <c r="D1092" i="1"/>
  <c r="C1092" i="1"/>
  <c r="G1091" i="1"/>
  <c r="D1091" i="1"/>
  <c r="C1091" i="1"/>
  <c r="D1090" i="1"/>
  <c r="C1090" i="1"/>
  <c r="G1090" i="1" s="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C986" i="1"/>
  <c r="C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H939" i="1"/>
  <c r="D939" i="1"/>
  <c r="C939" i="1"/>
  <c r="G939" i="1" s="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D647" i="1"/>
  <c r="H647" i="1" s="1"/>
  <c r="C647" i="1"/>
  <c r="H646" i="1"/>
  <c r="G646" i="1"/>
  <c r="D646" i="1"/>
  <c r="C646" i="1"/>
  <c r="D645" i="1"/>
  <c r="C645" i="1"/>
  <c r="G645" i="1" s="1"/>
  <c r="D644" i="1"/>
  <c r="C644" i="1"/>
  <c r="H644" i="1" s="1"/>
  <c r="D643" i="1"/>
  <c r="C643" i="1"/>
  <c r="H643" i="1" s="1"/>
  <c r="H642" i="1"/>
  <c r="D642" i="1"/>
  <c r="G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D413" i="1"/>
  <c r="C413" i="1"/>
  <c r="G413" i="1" s="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C290" i="1"/>
  <c r="H290" i="1" s="1"/>
  <c r="D289" i="1"/>
  <c r="C289" i="1"/>
  <c r="H289" i="1" s="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C191" i="1"/>
  <c r="H190" i="1"/>
  <c r="G190" i="1"/>
  <c r="D190" i="1"/>
  <c r="C190" i="1"/>
  <c r="H189" i="1"/>
  <c r="G189" i="1"/>
  <c r="D189" i="1"/>
  <c r="C189" i="1"/>
  <c r="H188" i="1"/>
  <c r="G188" i="1"/>
  <c r="D188" i="1"/>
  <c r="C188" i="1"/>
  <c r="D187" i="1"/>
  <c r="G187" i="1" s="1"/>
  <c r="C187" i="1"/>
  <c r="H186" i="1"/>
  <c r="G186" i="1"/>
  <c r="D186" i="1"/>
  <c r="C186" i="1"/>
  <c r="H185" i="1"/>
  <c r="G185" i="1"/>
  <c r="D185" i="1"/>
  <c r="C185" i="1"/>
  <c r="D184" i="1"/>
  <c r="H184" i="1" s="1"/>
  <c r="C184" i="1"/>
  <c r="D183" i="1"/>
  <c r="C183" i="1"/>
  <c r="H183" i="1" s="1"/>
  <c r="G182" i="1"/>
  <c r="D182" i="1"/>
  <c r="H182" i="1" s="1"/>
  <c r="C182" i="1"/>
  <c r="D181" i="1"/>
  <c r="C181" i="1"/>
  <c r="H181" i="1" s="1"/>
  <c r="H180" i="1"/>
  <c r="G180" i="1"/>
  <c r="D180" i="1"/>
  <c r="C180" i="1"/>
  <c r="D179" i="1"/>
  <c r="G179" i="1" s="1"/>
  <c r="C179" i="1"/>
  <c r="H178" i="1"/>
  <c r="G178" i="1"/>
  <c r="D178" i="1"/>
  <c r="C178" i="1"/>
  <c r="D177" i="1"/>
  <c r="C177" i="1"/>
  <c r="H177" i="1" s="1"/>
  <c r="H176" i="1"/>
  <c r="G176" i="1"/>
  <c r="D176" i="1"/>
  <c r="C176" i="1"/>
  <c r="D175" i="1"/>
  <c r="G175" i="1" s="1"/>
  <c r="C175" i="1"/>
  <c r="D174" i="1"/>
  <c r="G174" i="1" s="1"/>
  <c r="C174" i="1"/>
  <c r="H174" i="1" s="1"/>
  <c r="D173" i="1"/>
  <c r="C173" i="1"/>
  <c r="H172" i="1"/>
  <c r="D172" i="1"/>
  <c r="G172" i="1" s="1"/>
  <c r="C172" i="1"/>
  <c r="H171" i="1"/>
  <c r="G171" i="1"/>
  <c r="D171" i="1"/>
  <c r="C171" i="1"/>
  <c r="D170" i="1"/>
  <c r="C170" i="1"/>
  <c r="H170" i="1" s="1"/>
  <c r="H169" i="1"/>
  <c r="D169" i="1"/>
  <c r="C169" i="1"/>
  <c r="H168" i="1"/>
  <c r="D168" i="1"/>
  <c r="G168" i="1" s="1"/>
  <c r="C168" i="1"/>
  <c r="D167" i="1"/>
  <c r="H167" i="1" s="1"/>
  <c r="C167" i="1"/>
  <c r="H166" i="1"/>
  <c r="D166" i="1"/>
  <c r="G166" i="1" s="1"/>
  <c r="C166" i="1"/>
  <c r="D165" i="1"/>
  <c r="H164" i="1"/>
  <c r="D164" i="1"/>
  <c r="C164" i="1"/>
  <c r="G164" i="1" s="1"/>
  <c r="D163" i="1"/>
  <c r="C163" i="1"/>
  <c r="H163" i="1" s="1"/>
  <c r="D162" i="1"/>
  <c r="H162" i="1" s="1"/>
  <c r="C162" i="1"/>
  <c r="D161" i="1"/>
  <c r="H161" i="1" s="1"/>
  <c r="C161" i="1"/>
  <c r="D160" i="1"/>
  <c r="C160" i="1"/>
  <c r="H158" i="1"/>
  <c r="G158" i="1"/>
  <c r="D158" i="1"/>
  <c r="C158" i="1"/>
  <c r="D157" i="1"/>
  <c r="C157" i="1"/>
  <c r="H157" i="1" s="1"/>
  <c r="D156" i="1"/>
  <c r="C156" i="1"/>
  <c r="H156" i="1" s="1"/>
  <c r="C155" i="1"/>
  <c r="H154" i="1"/>
  <c r="G154" i="1"/>
  <c r="D154" i="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D134" i="1"/>
  <c r="C134" i="1"/>
  <c r="H134" i="1" s="1"/>
  <c r="H133" i="1"/>
  <c r="G133" i="1"/>
  <c r="D133" i="1"/>
  <c r="C133" i="1"/>
  <c r="H132" i="1"/>
  <c r="G132" i="1"/>
  <c r="D132" i="1"/>
  <c r="C132" i="1"/>
  <c r="D131" i="1"/>
  <c r="C131" i="1"/>
  <c r="H131" i="1" s="1"/>
  <c r="D130" i="1"/>
  <c r="C130" i="1"/>
  <c r="H130" i="1" s="1"/>
  <c r="D129" i="1"/>
  <c r="C129" i="1"/>
  <c r="H129" i="1" s="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F214" i="9" l="1"/>
  <c r="C1453" i="1"/>
  <c r="H30" i="3"/>
  <c r="D5" i="7"/>
  <c r="I30" i="3"/>
  <c r="D1453" i="1"/>
  <c r="D1454" i="1"/>
  <c r="E5" i="7"/>
  <c r="G1458" i="1"/>
  <c r="I1458" i="1" s="1"/>
  <c r="G1409" i="1"/>
  <c r="G1484" i="1"/>
  <c r="H155" i="1"/>
  <c r="G1154" i="1"/>
  <c r="G1155" i="1"/>
  <c r="E26" i="9"/>
  <c r="B26" i="9" s="1"/>
  <c r="G710" i="1"/>
  <c r="F219" i="9"/>
  <c r="B219" i="9" s="1"/>
  <c r="F216" i="9"/>
  <c r="B216" i="9" s="1"/>
  <c r="G649" i="1"/>
  <c r="H649" i="1"/>
  <c r="E22" i="9"/>
  <c r="B22" i="9" s="1"/>
  <c r="G647" i="1"/>
  <c r="G644" i="1"/>
  <c r="H645" i="1"/>
  <c r="G643" i="1"/>
  <c r="F652" i="4"/>
  <c r="E279" i="9"/>
  <c r="B279" i="9" s="1"/>
  <c r="G161" i="1"/>
  <c r="H187" i="1"/>
  <c r="H411" i="1"/>
  <c r="F416" i="4"/>
  <c r="G288" i="1"/>
  <c r="G290" i="1"/>
  <c r="H288" i="1"/>
  <c r="E644" i="4"/>
  <c r="D638" i="1" s="1"/>
  <c r="H412" i="1"/>
  <c r="D643" i="4"/>
  <c r="G289" i="1"/>
  <c r="G411" i="1"/>
  <c r="G412" i="1"/>
  <c r="F417" i="4"/>
  <c r="E273" i="9"/>
  <c r="B273" i="9" s="1"/>
  <c r="F210" i="4"/>
  <c r="G206" i="1"/>
  <c r="G207" i="1"/>
  <c r="H206" i="1"/>
  <c r="H207" i="1"/>
  <c r="G191" i="1"/>
  <c r="G184" i="1"/>
  <c r="G183" i="1"/>
  <c r="E44" i="9"/>
  <c r="B44" i="9" s="1"/>
  <c r="B220" i="9"/>
  <c r="G181" i="1"/>
  <c r="H179" i="1"/>
  <c r="E42" i="9"/>
  <c r="B42" i="9" s="1"/>
  <c r="G177" i="1"/>
  <c r="H173" i="1"/>
  <c r="H175" i="1"/>
  <c r="G173" i="1"/>
  <c r="F177" i="4"/>
  <c r="G170" i="1"/>
  <c r="G169" i="1"/>
  <c r="G167" i="1"/>
  <c r="F169" i="4"/>
  <c r="C165" i="1"/>
  <c r="F164" i="4"/>
  <c r="H160" i="1"/>
  <c r="G163" i="1"/>
  <c r="E40" i="9"/>
  <c r="G160" i="1"/>
  <c r="G162" i="1"/>
  <c r="E163" i="4"/>
  <c r="D159" i="1" s="1"/>
  <c r="G157" i="1"/>
  <c r="F159" i="4"/>
  <c r="G156" i="1"/>
  <c r="G155" i="1"/>
  <c r="G150" i="1"/>
  <c r="F153" i="4"/>
  <c r="G149" i="1"/>
  <c r="G134" i="1"/>
  <c r="F133" i="4"/>
  <c r="G129" i="1"/>
  <c r="G130" i="1"/>
  <c r="G131" i="1"/>
  <c r="E37" i="9"/>
  <c r="B37" i="9" s="1"/>
  <c r="G108" i="1"/>
  <c r="G113" i="1"/>
  <c r="H1223" i="1"/>
  <c r="G1138" i="1"/>
  <c r="E284" i="9"/>
  <c r="B284" i="9" s="1"/>
  <c r="F78" i="5"/>
  <c r="G1504" i="1"/>
  <c r="G1501" i="1"/>
  <c r="G1499" i="1"/>
  <c r="G1485" i="1"/>
  <c r="D42" i="8"/>
  <c r="I34" i="3" s="1"/>
  <c r="C1481" i="1"/>
  <c r="C1483" i="1"/>
  <c r="B214" i="9"/>
  <c r="G168" i="9"/>
  <c r="E168" i="9" s="1"/>
  <c r="B168" i="9" s="1"/>
  <c r="G166" i="9"/>
  <c r="E166" i="9" s="1"/>
  <c r="B166" i="9" s="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3" i="1"/>
  <c r="G1093" i="1"/>
  <c r="H1101" i="1"/>
  <c r="G1101"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7" i="1"/>
  <c r="G1097"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92" i="1"/>
  <c r="H1096" i="1"/>
  <c r="H1100" i="1"/>
  <c r="H1104" i="1"/>
  <c r="H1108" i="1"/>
  <c r="H1112" i="1"/>
  <c r="H1116" i="1"/>
  <c r="H1120" i="1"/>
  <c r="H1128" i="1"/>
  <c r="H1132" i="1"/>
  <c r="H1136" i="1"/>
  <c r="H1140" i="1"/>
  <c r="H1144" i="1"/>
  <c r="H1148" i="1"/>
  <c r="H1156" i="1"/>
  <c r="H1091" i="1"/>
  <c r="H1095" i="1"/>
  <c r="H1099"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H1218" i="1"/>
  <c r="H1220" i="1"/>
  <c r="H1224" i="1"/>
  <c r="H1226" i="1"/>
  <c r="H1228" i="1"/>
  <c r="H1230" i="1"/>
  <c r="H1232" i="1"/>
  <c r="H1234" i="1"/>
  <c r="H1236" i="1"/>
  <c r="H1238" i="1"/>
  <c r="H1240" i="1"/>
  <c r="H1242" i="1"/>
  <c r="H1244" i="1"/>
  <c r="H1246" i="1"/>
  <c r="H1248" i="1"/>
  <c r="H1250" i="1"/>
  <c r="H1252" i="1"/>
  <c r="H1254" i="1"/>
  <c r="H1256" i="1"/>
  <c r="H1258" i="1"/>
  <c r="H1260" i="1"/>
  <c r="H1262" i="1"/>
  <c r="H1264" i="1"/>
  <c r="H1266" i="1"/>
  <c r="H1268" i="1"/>
  <c r="H1090" i="1"/>
  <c r="H1094" i="1"/>
  <c r="H1098" i="1"/>
  <c r="H1102" i="1"/>
  <c r="H1106" i="1"/>
  <c r="H1110" i="1"/>
  <c r="H1114" i="1"/>
  <c r="H1118" i="1"/>
  <c r="H1122" i="1"/>
  <c r="H1126" i="1"/>
  <c r="H1130" i="1"/>
  <c r="H1134" i="1"/>
  <c r="H1138" i="1"/>
  <c r="H1142" i="1"/>
  <c r="H1146" i="1"/>
  <c r="H1150" i="1"/>
  <c r="H1154"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H1440" i="1"/>
  <c r="G1440" i="1"/>
  <c r="I1440" i="1" s="1"/>
  <c r="H1442" i="1"/>
  <c r="G1442" i="1"/>
  <c r="H1444" i="1"/>
  <c r="G1444" i="1"/>
  <c r="I1444" i="1" s="1"/>
  <c r="H1446" i="1"/>
  <c r="I1446" i="1" s="1"/>
  <c r="G1447" i="1"/>
  <c r="I1447" i="1" s="1"/>
  <c r="J1447" i="1"/>
  <c r="H1448" i="1"/>
  <c r="I1450" i="1"/>
  <c r="I1456" i="1"/>
  <c r="I1460" i="1"/>
  <c r="I1463" i="1"/>
  <c r="I1467" i="1"/>
  <c r="I1473" i="1"/>
  <c r="I1476" i="1"/>
  <c r="H1451" i="1"/>
  <c r="G1451" i="1"/>
  <c r="J1451" i="1"/>
  <c r="H1454" i="1"/>
  <c r="G1454" i="1"/>
  <c r="H1457" i="1"/>
  <c r="G1457" i="1"/>
  <c r="I1457" i="1" s="1"/>
  <c r="J1457" i="1"/>
  <c r="H1461" i="1"/>
  <c r="G1461" i="1"/>
  <c r="H1464" i="1"/>
  <c r="G1464" i="1"/>
  <c r="I1464" i="1" s="1"/>
  <c r="J1464" i="1"/>
  <c r="H1468" i="1"/>
  <c r="G1468" i="1"/>
  <c r="I1468" i="1" s="1"/>
  <c r="J1468" i="1"/>
  <c r="I1478" i="1"/>
  <c r="H291" i="9"/>
  <c r="E176" i="5"/>
  <c r="E141" i="6"/>
  <c r="H31" i="3"/>
  <c r="C1469" i="1"/>
  <c r="I1439" i="1"/>
  <c r="I1441" i="1"/>
  <c r="I1443" i="1"/>
  <c r="I1448" i="1"/>
  <c r="I16" i="3"/>
  <c r="H29" i="3"/>
  <c r="C1436" i="1"/>
  <c r="H1449" i="1"/>
  <c r="G1449" i="1"/>
  <c r="I1449" i="1" s="1"/>
  <c r="J1449" i="1"/>
  <c r="H1453" i="1"/>
  <c r="G1453" i="1"/>
  <c r="H1455" i="1"/>
  <c r="G1455" i="1"/>
  <c r="I1455" i="1" s="1"/>
  <c r="J1455" i="1"/>
  <c r="H1459" i="1"/>
  <c r="G1459" i="1"/>
  <c r="I1459" i="1" s="1"/>
  <c r="J1459" i="1"/>
  <c r="H1462" i="1"/>
  <c r="G1462" i="1"/>
  <c r="I1462" i="1" s="1"/>
  <c r="J1462" i="1"/>
  <c r="H1466" i="1"/>
  <c r="G1466" i="1"/>
  <c r="J1466" i="1"/>
  <c r="I25" i="3"/>
  <c r="D1329"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8" i="4"/>
  <c r="F74" i="4"/>
  <c r="D106" i="4"/>
  <c r="F140" i="4"/>
  <c r="E152" i="4"/>
  <c r="D196" i="4"/>
  <c r="D299" i="4"/>
  <c r="D311" i="4"/>
  <c r="F345" i="4"/>
  <c r="D363" i="4"/>
  <c r="F397" i="4"/>
  <c r="F460" i="4"/>
  <c r="F478" i="4"/>
  <c r="D528" i="4"/>
  <c r="F568" i="4"/>
  <c r="D625" i="4"/>
  <c r="E12" i="5"/>
  <c r="F70" i="5"/>
  <c r="G286" i="9"/>
  <c r="E286" i="9" s="1"/>
  <c r="B286" i="9" s="1"/>
  <c r="D87" i="5"/>
  <c r="H287" i="9"/>
  <c r="E287" i="9" s="1"/>
  <c r="B287" i="9" s="1"/>
  <c r="E146" i="5"/>
  <c r="D1124" i="1" s="1"/>
  <c r="G1124" i="1" s="1"/>
  <c r="G289" i="9"/>
  <c r="E289" i="9" s="1"/>
  <c r="B289" i="9" s="1"/>
  <c r="D176" i="5"/>
  <c r="G170" i="9"/>
  <c r="E170" i="9" s="1"/>
  <c r="B170" i="9" s="1"/>
  <c r="G1472" i="1"/>
  <c r="I1472" i="1" s="1"/>
  <c r="G1474" i="1"/>
  <c r="I1474" i="1" s="1"/>
  <c r="G1477" i="1"/>
  <c r="I1477" i="1" s="1"/>
  <c r="G1479" i="1"/>
  <c r="I1479" i="1" s="1"/>
  <c r="D6" i="4"/>
  <c r="D82" i="4"/>
  <c r="D152" i="4"/>
  <c r="D163" i="4"/>
  <c r="D215" i="4"/>
  <c r="D263" i="4"/>
  <c r="F351" i="4"/>
  <c r="G209" i="9"/>
  <c r="E209" i="9" s="1"/>
  <c r="B209" i="9" s="1"/>
  <c r="G201" i="9"/>
  <c r="E201" i="9" s="1"/>
  <c r="B201" i="9" s="1"/>
  <c r="G193" i="9"/>
  <c r="E193" i="9" s="1"/>
  <c r="B193" i="9" s="1"/>
  <c r="D421" i="4"/>
  <c r="D515" i="4"/>
  <c r="F530" i="4"/>
  <c r="F594" i="4"/>
  <c r="F8" i="5"/>
  <c r="E68" i="5"/>
  <c r="G291" i="9"/>
  <c r="E291" i="9" s="1"/>
  <c r="B291" i="9" s="1"/>
  <c r="F190" i="5"/>
  <c r="G292" i="9"/>
  <c r="E292" i="9" s="1"/>
  <c r="B292" i="9" s="1"/>
  <c r="F206" i="5"/>
  <c r="E245" i="5"/>
  <c r="D1222" i="1" s="1"/>
  <c r="G1222" i="1" s="1"/>
  <c r="F90" i="6"/>
  <c r="G172" i="9"/>
  <c r="E172" i="9" s="1"/>
  <c r="B172" i="9" s="1"/>
  <c r="G197" i="9"/>
  <c r="E197" i="9" s="1"/>
  <c r="B197" i="9" s="1"/>
  <c r="E528" i="4"/>
  <c r="E635" i="4" s="1"/>
  <c r="D629" i="1" s="1"/>
  <c r="E643" i="4"/>
  <c r="D637" i="1" s="1"/>
  <c r="F88" i="5"/>
  <c r="D5" i="6"/>
  <c r="D114" i="6"/>
  <c r="F130" i="6"/>
  <c r="D49" i="8"/>
  <c r="C1524" i="1" s="1"/>
  <c r="G176" i="9"/>
  <c r="E176" i="9" s="1"/>
  <c r="B176" i="9" s="1"/>
  <c r="F29" i="4"/>
  <c r="E311" i="4"/>
  <c r="E363" i="4"/>
  <c r="D644" i="4"/>
  <c r="B93" i="9"/>
  <c r="B101" i="9"/>
  <c r="B109" i="9"/>
  <c r="B117" i="9"/>
  <c r="B125" i="9"/>
  <c r="B133" i="9"/>
  <c r="B141" i="9"/>
  <c r="G162" i="9"/>
  <c r="E162" i="9" s="1"/>
  <c r="B162" i="9" s="1"/>
  <c r="G205" i="9"/>
  <c r="E205" i="9" s="1"/>
  <c r="B205" i="9" s="1"/>
  <c r="F603" i="4"/>
  <c r="F149" i="5"/>
  <c r="E43" i="9"/>
  <c r="B43" i="9" s="1"/>
  <c r="E51" i="9"/>
  <c r="B51" i="9" s="1"/>
  <c r="E59" i="9"/>
  <c r="B59" i="9" s="1"/>
  <c r="E67" i="9"/>
  <c r="B67" i="9" s="1"/>
  <c r="E75" i="9"/>
  <c r="B75" i="9" s="1"/>
  <c r="E83" i="9"/>
  <c r="B83" i="9" s="1"/>
  <c r="G161" i="9"/>
  <c r="E161" i="9" s="1"/>
  <c r="B161" i="9" s="1"/>
  <c r="G164" i="9"/>
  <c r="M212" i="9"/>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278" i="9"/>
  <c r="E278" i="9" s="1"/>
  <c r="B278"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88" i="9"/>
  <c r="E188" i="9" s="1"/>
  <c r="B188" i="9" s="1"/>
  <c r="G180" i="9"/>
  <c r="E180" i="9" s="1"/>
  <c r="B180" i="9" s="1"/>
  <c r="G175" i="9"/>
  <c r="E175" i="9" s="1"/>
  <c r="B175" i="9" s="1"/>
  <c r="G173" i="9"/>
  <c r="E173" i="9" s="1"/>
  <c r="B173" i="9" s="1"/>
  <c r="G171" i="9"/>
  <c r="E171" i="9" s="1"/>
  <c r="B171" i="9" s="1"/>
  <c r="G169" i="9"/>
  <c r="E169" i="9" s="1"/>
  <c r="B169" i="9" s="1"/>
  <c r="G167" i="9"/>
  <c r="E167" i="9" s="1"/>
  <c r="B167" i="9" s="1"/>
  <c r="G163" i="9"/>
  <c r="E163" i="9" s="1"/>
  <c r="B163" i="9" s="1"/>
  <c r="I10" i="9"/>
  <c r="B40" i="9"/>
  <c r="B48" i="9"/>
  <c r="B56" i="9"/>
  <c r="B64" i="9"/>
  <c r="B72" i="9"/>
  <c r="B80" i="9"/>
  <c r="B88" i="9"/>
  <c r="G160" i="9"/>
  <c r="E160" i="9" s="1"/>
  <c r="B160" i="9" s="1"/>
  <c r="H165" i="9"/>
  <c r="G174" i="9"/>
  <c r="E174" i="9" s="1"/>
  <c r="B174" i="9" s="1"/>
  <c r="B213" i="9"/>
  <c r="E39" i="9"/>
  <c r="B39" i="9" s="1"/>
  <c r="E47" i="9"/>
  <c r="B47" i="9" s="1"/>
  <c r="E55" i="9"/>
  <c r="B55" i="9" s="1"/>
  <c r="E63" i="9"/>
  <c r="B63" i="9" s="1"/>
  <c r="E71" i="9"/>
  <c r="B71" i="9" s="1"/>
  <c r="E79" i="9"/>
  <c r="B79"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288" i="9"/>
  <c r="B228" i="9"/>
  <c r="B232" i="9"/>
  <c r="B236" i="9"/>
  <c r="B240" i="9"/>
  <c r="B244" i="9"/>
  <c r="B248" i="9"/>
  <c r="B252" i="9"/>
  <c r="B256" i="9"/>
  <c r="B260" i="9"/>
  <c r="B264" i="9"/>
  <c r="B268" i="9"/>
  <c r="F218" i="9"/>
  <c r="B218" i="9" s="1"/>
  <c r="F222" i="9"/>
  <c r="B222" i="9" s="1"/>
  <c r="E283" i="9"/>
  <c r="B283" i="9" s="1"/>
  <c r="I29" i="3" l="1"/>
  <c r="D1436" i="1"/>
  <c r="H1436" i="1" s="1"/>
  <c r="G297" i="9"/>
  <c r="E297" i="9" s="1"/>
  <c r="B297" i="9" s="1"/>
  <c r="F212" i="9"/>
  <c r="B212" i="9" s="1"/>
  <c r="B191" i="9"/>
  <c r="F643" i="4"/>
  <c r="C637" i="1"/>
  <c r="G637" i="1" s="1"/>
  <c r="H165" i="1"/>
  <c r="G165" i="1"/>
  <c r="F245" i="5"/>
  <c r="C1517" i="1"/>
  <c r="H1517" i="1" s="1"/>
  <c r="H1483" i="1"/>
  <c r="G1483" i="1"/>
  <c r="H1481" i="1"/>
  <c r="G1481" i="1"/>
  <c r="E165" i="9"/>
  <c r="B165" i="9" s="1"/>
  <c r="E237" i="5"/>
  <c r="F237" i="5" s="1"/>
  <c r="D141" i="6"/>
  <c r="G299" i="9" s="1"/>
  <c r="E299" i="9" s="1"/>
  <c r="F5" i="6"/>
  <c r="H24" i="3"/>
  <c r="C1299" i="1"/>
  <c r="F263" i="4"/>
  <c r="C259" i="1"/>
  <c r="F82" i="4"/>
  <c r="C78" i="1"/>
  <c r="F311" i="4"/>
  <c r="C306" i="1"/>
  <c r="I1466" i="1"/>
  <c r="G1436" i="1"/>
  <c r="I1451" i="1"/>
  <c r="I1442" i="1"/>
  <c r="F644" i="4"/>
  <c r="C638" i="1"/>
  <c r="H1524" i="1"/>
  <c r="G1524" i="1"/>
  <c r="F215" i="4"/>
  <c r="C211" i="1"/>
  <c r="F6" i="4"/>
  <c r="H16" i="3"/>
  <c r="C2" i="1"/>
  <c r="E7" i="5"/>
  <c r="D990" i="1"/>
  <c r="F528" i="4"/>
  <c r="C522" i="1"/>
  <c r="F363" i="4"/>
  <c r="C358" i="1"/>
  <c r="D298" i="4"/>
  <c r="F299" i="4"/>
  <c r="C294" i="1"/>
  <c r="F106" i="4"/>
  <c r="C102" i="1"/>
  <c r="G1329" i="1"/>
  <c r="H1329" i="1"/>
  <c r="I28" i="3"/>
  <c r="D1435" i="1"/>
  <c r="H1222" i="1"/>
  <c r="E350" i="4"/>
  <c r="D358" i="1"/>
  <c r="H637" i="1"/>
  <c r="I21" i="3"/>
  <c r="D1046" i="1"/>
  <c r="F515" i="4"/>
  <c r="C509" i="1"/>
  <c r="F163" i="4"/>
  <c r="C159" i="1"/>
  <c r="F176" i="5"/>
  <c r="D175" i="5"/>
  <c r="H22" i="3"/>
  <c r="C1153" i="1"/>
  <c r="F87" i="5"/>
  <c r="D68" i="5"/>
  <c r="C1065" i="1"/>
  <c r="D350" i="4"/>
  <c r="F196" i="4"/>
  <c r="C192" i="1"/>
  <c r="I22" i="3"/>
  <c r="D1153" i="1"/>
  <c r="E164" i="9"/>
  <c r="B164" i="9" s="1"/>
  <c r="E298" i="4"/>
  <c r="D306" i="1"/>
  <c r="F114" i="6"/>
  <c r="H27" i="3"/>
  <c r="C1408" i="1"/>
  <c r="E636" i="4"/>
  <c r="D630" i="1" s="1"/>
  <c r="D522" i="1"/>
  <c r="D43" i="8"/>
  <c r="F421" i="4"/>
  <c r="D420" i="4"/>
  <c r="C415" i="1"/>
  <c r="H20" i="9"/>
  <c r="D151" i="4"/>
  <c r="F152" i="4"/>
  <c r="G20" i="9"/>
  <c r="C148" i="1"/>
  <c r="F625" i="4"/>
  <c r="C619" i="1"/>
  <c r="E151" i="4"/>
  <c r="D148" i="1"/>
  <c r="H1469" i="1"/>
  <c r="G1469" i="1"/>
  <c r="H1124" i="1"/>
  <c r="E296" i="9" l="1"/>
  <c r="I10" i="3" s="1"/>
  <c r="E175" i="5"/>
  <c r="D1152" i="1" s="1"/>
  <c r="G1517" i="1"/>
  <c r="E289" i="4"/>
  <c r="I17" i="3"/>
  <c r="D147" i="1"/>
  <c r="E20" i="9"/>
  <c r="G415" i="1"/>
  <c r="H415" i="1"/>
  <c r="H1065" i="1"/>
  <c r="G1065" i="1"/>
  <c r="E408" i="4"/>
  <c r="D403" i="1" s="1"/>
  <c r="D345" i="1"/>
  <c r="G358" i="1"/>
  <c r="H358" i="1"/>
  <c r="G211" i="1"/>
  <c r="H211" i="1"/>
  <c r="G638" i="1"/>
  <c r="H638" i="1"/>
  <c r="F141" i="6"/>
  <c r="H28" i="3"/>
  <c r="C1435" i="1"/>
  <c r="D635" i="4"/>
  <c r="F420" i="4"/>
  <c r="C414" i="1"/>
  <c r="G192" i="1"/>
  <c r="H192" i="1"/>
  <c r="H21" i="3"/>
  <c r="F68" i="5"/>
  <c r="C1046" i="1"/>
  <c r="D6" i="5"/>
  <c r="C1152" i="1"/>
  <c r="G509" i="1"/>
  <c r="H509" i="1"/>
  <c r="G294" i="1"/>
  <c r="H294" i="1"/>
  <c r="H990" i="1"/>
  <c r="G990" i="1"/>
  <c r="G78" i="1"/>
  <c r="H78" i="1"/>
  <c r="H9" i="3"/>
  <c r="H1299" i="1"/>
  <c r="G1299" i="1"/>
  <c r="E298" i="9"/>
  <c r="B299" i="9"/>
  <c r="G619" i="1"/>
  <c r="H619" i="1"/>
  <c r="D289" i="4"/>
  <c r="H17" i="3"/>
  <c r="F151" i="4"/>
  <c r="C147" i="1"/>
  <c r="H1408" i="1"/>
  <c r="G1408" i="1"/>
  <c r="E407" i="4"/>
  <c r="D402" i="1" s="1"/>
  <c r="D293" i="1"/>
  <c r="E412" i="4"/>
  <c r="G522" i="1"/>
  <c r="H522" i="1"/>
  <c r="E6" i="5"/>
  <c r="I20" i="3"/>
  <c r="D985" i="1"/>
  <c r="I23" i="3"/>
  <c r="D1214" i="1"/>
  <c r="G148" i="1"/>
  <c r="H148" i="1"/>
  <c r="C1518" i="1"/>
  <c r="I35" i="3"/>
  <c r="G294" i="9"/>
  <c r="E294" i="9" s="1"/>
  <c r="K1432" i="9"/>
  <c r="G295" i="9"/>
  <c r="E295" i="9" s="1"/>
  <c r="B295" i="9" s="1"/>
  <c r="D408" i="4"/>
  <c r="F350" i="4"/>
  <c r="C345" i="1"/>
  <c r="H1153" i="1"/>
  <c r="G1153" i="1"/>
  <c r="G159" i="1"/>
  <c r="H159" i="1"/>
  <c r="G102" i="1"/>
  <c r="H102" i="1"/>
  <c r="F298" i="4"/>
  <c r="D407" i="4"/>
  <c r="C293" i="1"/>
  <c r="D636" i="4"/>
  <c r="G2" i="1"/>
  <c r="H2" i="1"/>
  <c r="D412" i="4"/>
  <c r="G306" i="1"/>
  <c r="H306" i="1"/>
  <c r="G259" i="1"/>
  <c r="H259" i="1"/>
  <c r="F175" i="5" l="1"/>
  <c r="H1518" i="1"/>
  <c r="G1518" i="1"/>
  <c r="H11" i="3"/>
  <c r="G276" i="9"/>
  <c r="G282" i="9"/>
  <c r="E282" i="9" s="1"/>
  <c r="B282" i="9" s="1"/>
  <c r="F6" i="5"/>
  <c r="C984" i="1"/>
  <c r="F635" i="4"/>
  <c r="C629" i="1"/>
  <c r="F407" i="4"/>
  <c r="C402" i="1"/>
  <c r="H985" i="1"/>
  <c r="G985" i="1"/>
  <c r="K3" i="9"/>
  <c r="I9" i="3"/>
  <c r="H1046" i="1"/>
  <c r="G1046" i="1"/>
  <c r="G1435" i="1"/>
  <c r="H1435" i="1"/>
  <c r="E293" i="9"/>
  <c r="B294" i="9"/>
  <c r="E639" i="4"/>
  <c r="D407" i="1"/>
  <c r="D291" i="4"/>
  <c r="F289" i="4"/>
  <c r="D413" i="4"/>
  <c r="D414" i="4" s="1"/>
  <c r="C285" i="1"/>
  <c r="D290" i="4"/>
  <c r="H1152" i="1"/>
  <c r="G1152" i="1"/>
  <c r="G414" i="1"/>
  <c r="H414" i="1"/>
  <c r="G293" i="1"/>
  <c r="H293" i="1"/>
  <c r="B20" i="9"/>
  <c r="E19" i="9"/>
  <c r="G345" i="1"/>
  <c r="H345" i="1"/>
  <c r="D639" i="4"/>
  <c r="F412" i="4"/>
  <c r="C407" i="1"/>
  <c r="F636" i="4"/>
  <c r="C630" i="1"/>
  <c r="F408" i="4"/>
  <c r="C403" i="1"/>
  <c r="H1214" i="1"/>
  <c r="G1214" i="1"/>
  <c r="H276" i="9"/>
  <c r="D984" i="1"/>
  <c r="G147" i="1"/>
  <c r="H147" i="1"/>
  <c r="E413" i="4"/>
  <c r="E291" i="4"/>
  <c r="D287" i="1" s="1"/>
  <c r="D285" i="1"/>
  <c r="E290" i="4"/>
  <c r="D286" i="1" s="1"/>
  <c r="E276" i="9" l="1"/>
  <c r="F639" i="4"/>
  <c r="C633" i="1"/>
  <c r="G402" i="1"/>
  <c r="H402" i="1"/>
  <c r="H8" i="3"/>
  <c r="H984" i="1"/>
  <c r="G984" i="1"/>
  <c r="N3" i="9"/>
  <c r="I11" i="3"/>
  <c r="G285" i="1"/>
  <c r="H285" i="1"/>
  <c r="E275" i="9"/>
  <c r="B276" i="9"/>
  <c r="G403" i="1"/>
  <c r="H403" i="1"/>
  <c r="G407" i="1"/>
  <c r="H407" i="1"/>
  <c r="F413" i="4"/>
  <c r="D640" i="4"/>
  <c r="D415" i="4"/>
  <c r="C408" i="1"/>
  <c r="D633" i="1"/>
  <c r="E640" i="4"/>
  <c r="E641" i="4" s="1"/>
  <c r="E415" i="4"/>
  <c r="D410" i="1" s="1"/>
  <c r="D408" i="1"/>
  <c r="E414" i="4"/>
  <c r="D409" i="1" s="1"/>
  <c r="G630" i="1"/>
  <c r="H630" i="1"/>
  <c r="C409" i="1"/>
  <c r="F290" i="4"/>
  <c r="C286" i="1"/>
  <c r="F291" i="4"/>
  <c r="C287" i="1"/>
  <c r="G629" i="1"/>
  <c r="H629" i="1"/>
  <c r="F414" i="4" l="1"/>
  <c r="D635" i="1"/>
  <c r="F415" i="4"/>
  <c r="C410" i="1"/>
  <c r="G287" i="1"/>
  <c r="H287" i="1"/>
  <c r="G409" i="1"/>
  <c r="H409" i="1"/>
  <c r="F640" i="4"/>
  <c r="D642" i="4"/>
  <c r="C634" i="1"/>
  <c r="G286" i="1"/>
  <c r="H286" i="1"/>
  <c r="G408" i="1"/>
  <c r="H408" i="1"/>
  <c r="G633" i="1"/>
  <c r="H633" i="1"/>
  <c r="E642" i="4"/>
  <c r="D634" i="1"/>
  <c r="M3" i="9"/>
  <c r="I8" i="3"/>
  <c r="D641" i="4"/>
  <c r="G634" i="1" l="1"/>
  <c r="H634" i="1"/>
  <c r="G410" i="1"/>
  <c r="H410" i="1"/>
  <c r="F641" i="4"/>
  <c r="D645" i="4"/>
  <c r="C635" i="1"/>
  <c r="E646" i="4"/>
  <c r="D636" i="1"/>
  <c r="D646" i="4"/>
  <c r="F642" i="4"/>
  <c r="C636" i="1"/>
  <c r="E645" i="4"/>
  <c r="I19" i="3" l="1"/>
  <c r="D640" i="1"/>
  <c r="G635" i="1"/>
  <c r="H635" i="1"/>
  <c r="F646" i="4"/>
  <c r="H19" i="3"/>
  <c r="C640" i="1"/>
  <c r="F645" i="4"/>
  <c r="H18" i="3"/>
  <c r="C639" i="1"/>
  <c r="G636" i="1"/>
  <c r="H636" i="1"/>
  <c r="I18" i="3"/>
  <c r="D639" i="1"/>
  <c r="G640" i="1" l="1"/>
  <c r="H640" i="1"/>
  <c r="G639" i="1"/>
  <c r="H639" i="1"/>
  <c r="H7" i="3"/>
  <c r="J3" i="9" l="1"/>
  <c r="I7" i="3"/>
  <c r="M272" i="9" l="1"/>
  <c r="L272" i="9"/>
  <c r="H18" i="9"/>
  <c r="G18" i="9"/>
  <c r="J8" i="9"/>
  <c r="K12" i="9"/>
  <c r="I9" i="9"/>
  <c r="H17" i="9"/>
  <c r="J6" i="9"/>
  <c r="I17" i="9"/>
  <c r="K10" i="9"/>
  <c r="I13" i="9"/>
  <c r="I6" i="9"/>
  <c r="I11" i="9"/>
  <c r="G16" i="9"/>
  <c r="K5" i="9"/>
  <c r="M16" i="9"/>
  <c r="L15" i="9"/>
  <c r="J17" i="9"/>
  <c r="L16" i="9"/>
  <c r="K9" i="9"/>
  <c r="K6" i="9"/>
  <c r="I12" i="9"/>
  <c r="J13" i="9"/>
  <c r="I7" i="9"/>
  <c r="H16" i="9"/>
  <c r="M15" i="9"/>
  <c r="J11" i="9"/>
  <c r="J7" i="9"/>
  <c r="G17" i="9"/>
  <c r="I5" i="9"/>
  <c r="J10" i="9"/>
  <c r="K7" i="9"/>
  <c r="G15" i="9"/>
  <c r="H15" i="9"/>
  <c r="K13" i="9"/>
  <c r="I8" i="9"/>
  <c r="J5" i="9"/>
  <c r="J12" i="9"/>
  <c r="K8" i="9"/>
  <c r="K11" i="9"/>
  <c r="J9" i="9"/>
  <c r="E18" i="9" l="1"/>
  <c r="B18" i="9" s="1"/>
  <c r="F16" i="9"/>
  <c r="F272" i="9"/>
  <c r="B272" i="9" s="1"/>
  <c r="E10" i="9"/>
  <c r="B10" i="9" s="1"/>
  <c r="E15" i="9"/>
  <c r="F15" i="9"/>
  <c r="F14" i="9" s="1"/>
  <c r="E13" i="9"/>
  <c r="B13" i="9" s="1"/>
  <c r="E5" i="9"/>
  <c r="E12" i="9"/>
  <c r="B12" i="9" s="1"/>
  <c r="E16" i="9"/>
  <c r="B16" i="9" s="1"/>
  <c r="E9" i="9"/>
  <c r="B9" i="9" s="1"/>
  <c r="E17" i="9"/>
  <c r="B17" i="9" s="1"/>
  <c r="E11" i="9"/>
  <c r="B11" i="9" s="1"/>
  <c r="E8" i="9"/>
  <c r="B8" i="9" s="1"/>
  <c r="E7" i="9"/>
  <c r="B7" i="9" s="1"/>
  <c r="E6" i="9"/>
  <c r="B6" i="9" s="1"/>
  <c r="F19" i="9" l="1"/>
  <c r="F3" i="9" s="1"/>
  <c r="B15" i="9"/>
  <c r="E14" i="9"/>
  <c r="B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<sst xmlns="http://schemas.openxmlformats.org/spreadsheetml/2006/main" count="4312" uniqueCount="3393">
  <si>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</si>
  <si>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</si>
  <si>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</si>
  <si>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</si>
  <si>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</si>
  <si>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</si>
  <si>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</si>
  <si>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</si>
  <si>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</si>
  <si>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</si>
  <si>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</si>
  <si>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</si>
  <si>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</si>
  <si>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</si>
  <si>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</si>
  <si>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</si>
  <si>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</si>
  <si>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</si>
  <si>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</si>
  <si>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</si>
  <si>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</si>
  <si>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</si>
  <si>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</si>
  <si>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</si>
  <si>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</si>
  <si>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</si>
  <si>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</si>
  <si>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</si>
  <si>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</si>
  <si>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</si>
  <si>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</si>
  <si>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</si>
  <si>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</si>
  <si>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</si>
  <si>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</si>
  <si>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</si>
  <si>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</si>
  <si>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</si>
  <si>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</si>
  <si>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</si>
  <si>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</si>
  <si>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</si>
  <si>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</si>
  <si>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</si>
  <si>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</si>
  <si>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</si>
  <si>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</si>
  <si>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</si>
  <si>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</si>
  <si>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</si>
  <si>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</si>
  <si>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</si>
  <si>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</si>
  <si>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</si>
  <si>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</si>
  <si>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</si>
  <si>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</si>
  <si>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</si>
  <si>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</si>
  <si>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</si>
  <si>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</si>
  <si>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</si>
  <si>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</si>
  <si>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</si>
  <si>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</si>
  <si>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</si>
  <si>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</si>
  <si>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</si>
  <si>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</si>
  <si>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</si>
  <si>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</si>
  <si>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</si>
  <si>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</si>
  <si>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</si>
  <si>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</si>
  <si>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</si>
  <si>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</si>
  <si>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</si>
  <si>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</si>
  <si>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</si>
  <si>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</si>
  <si>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</si>
  <si>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</si>
  <si>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</si>
  <si>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</si>
  <si>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</si>
  <si>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</si>
  <si>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</si>
  <si>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</si>
  <si>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</si>
  <si>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</si>
  <si>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</si>
  <si>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</si>
  <si>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</si>
  <si>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</si>
  <si>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</si>
  <si>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</si>
  <si>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</si>
  <si>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</si>
  <si>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</si>
  <si>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</si>
  <si>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</si>
  <si>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</si>
  <si>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</si>
  <si>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</si>
  <si>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</si>
  <si>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</si>
  <si>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</si>
  <si>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</si>
  <si>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</si>
  <si>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</si>
  <si>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</si>
  <si>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</si>
  <si>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</si>
  <si>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</si>
  <si>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</si>
  <si>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</si>
  <si>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</si>
  <si>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</si>
  <si>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</si>
  <si>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</si>
  <si>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</si>
  <si>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</si>
  <si>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</si>
  <si>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</si>
  <si>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</si>
  <si>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</si>
  <si>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</si>
  <si>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</si>
  <si>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</si>
  <si>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</si>
  <si>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</si>
  <si>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</si>
  <si>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</si>
  <si>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</si>
  <si>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</si>
  <si>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</si>
  <si>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</si>
  <si>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</si>
  <si>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</si>
  <si>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</si>
  <si>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</si>
  <si>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</si>
  <si>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</si>
  <si>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</si>
  <si>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</si>
  <si>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</si>
  <si>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</si>
  <si>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</si>
  <si>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</si>
  <si>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</si>
  <si>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</si>
  <si>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</si>
  <si>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</si>
  <si>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</si>
  <si>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</si>
  <si>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</si>
  <si>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</si>
  <si>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</si>
  <si>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</si>
  <si>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</si>
  <si>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</si>
  <si>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</si>
  <si>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</si>
  <si>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</si>
  <si>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</si>
  <si>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</si>
  <si>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</si>
  <si>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</si>
  <si>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</si>
  <si>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</si>
  <si>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</si>
  <si>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</si>
  <si>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</si>
  <si>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</si>
  <si>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</si>
  <si>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</si>
  <si>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</si>
  <si>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</si>
  <si>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</si>
  <si>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</si>
  <si>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</si>
  <si>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</si>
  <si>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</si>
  <si>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</si>
  <si>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</si>
  <si>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</si>
  <si>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</si>
  <si>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</si>
  <si>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</si>
  <si>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</si>
  <si>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</si>
  <si>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</si>
  <si>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</si>
  <si>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</si>
  <si>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</si>
  <si>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</si>
  <si>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</si>
  <si>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</si>
  <si>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</si>
  <si>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</si>
  <si>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</si>
  <si>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</si>
  <si>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</si>
  <si>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</si>
  <si>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</si>
  <si>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</si>
  <si>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</si>
  <si>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</si>
  <si>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</si>
  <si>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</si>
  <si>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</si>
  <si>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</si>
  <si>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</si>
  <si>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</si>
  <si>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</si>
  <si>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</si>
  <si>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</si>
  <si>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</si>
  <si>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</si>
  <si>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</si>
  <si>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</si>
  <si>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</si>
  <si>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</si>
  <si>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</si>
  <si>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</si>
  <si>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</si>
  <si>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</si>
  <si>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</si>
  <si>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</si>
  <si>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</si>
  <si>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</si>
  <si>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</si>
  <si>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</si>
  <si>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</si>
  <si>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</si>
  <si>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</si>
  <si>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</si>
  <si>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</si>
  <si>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</si>
  <si>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</si>
  <si>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</si>
  <si>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</si>
  <si>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</si>
  <si>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</si>
  <si>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</si>
  <si>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</si>
  <si>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</si>
  <si>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</si>
  <si>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</si>
  <si>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</si>
  <si>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</si>
  <si>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</si>
  <si>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</si>
  <si>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</si>
  <si>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</si>
  <si>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</si>
  <si>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</si>
  <si>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</si>
  <si>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</si>
  <si>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</si>
  <si>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</si>
  <si>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</si>
  <si>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</si>
  <si>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</si>
  <si>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</si>
  <si>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</si>
  <si>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</si>
  <si>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</si>
  <si>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</si>
  <si>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</si>
  <si>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</si>
  <si>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</si>
  <si>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</si>
  <si>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</si>
  <si>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</si>
  <si>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</si>
  <si>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</si>
  <si>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</si>
  <si>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</si>
  <si>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</si>
  <si>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</si>
  <si>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</si>
  <si>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</si>
  <si>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</si>
  <si>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</si>
  <si>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</si>
  <si>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</si>
  <si>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</si>
  <si>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</si>
  <si>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</si>
  <si>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</si>
  <si>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</si>
  <si>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</si>
  <si>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</si>
  <si>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</si>
  <si>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</si>
  <si>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</si>
  <si>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</si>
  <si>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</si>
  <si>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</si>
  <si>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</si>
  <si>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</si>
  <si>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</si>
  <si>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</si>
  <si>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</si>
  <si>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</si>
  <si>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</si>
  <si>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</si>
  <si>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</si>
  <si>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</si>
  <si>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</si>
  <si>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</si>
  <si>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</si>
  <si>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</si>
  <si>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</si>
  <si>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</si>
  <si>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</si>
  <si>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</si>
  <si>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</si>
  <si>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</si>
  <si>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</si>
  <si>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</si>
  <si>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</si>
  <si>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</si>
  <si>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</si>
  <si>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</si>
  <si>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</si>
  <si>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</si>
  <si>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</si>
  <si>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</si>
  <si>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</si>
  <si>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</si>
  <si>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</si>
  <si>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</si>
  <si>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</si>
  <si>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</si>
  <si>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</si>
  <si>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</si>
  <si>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</si>
  <si>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</si>
  <si>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</si>
  <si>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</si>
  <si>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</si>
  <si>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</si>
  <si>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</si>
  <si>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</si>
  <si>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</si>
  <si>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</si>
  <si>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</si>
  <si>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</si>
  <si>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</si>
  <si>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</si>
  <si>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</si>
  <si>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</si>
  <si>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</si>
  <si>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</si>
  <si>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</si>
  <si>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</si>
  <si>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</si>
  <si>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</si>
  <si>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</si>
  <si>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</si>
  <si>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</si>
  <si>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</si>
  <si>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</si>
  <si>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</si>
  <si>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</si>
  <si>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</si>
  <si>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</si>
  <si>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</si>
  <si>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</si>
  <si>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</si>
  <si>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</si>
  <si>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</si>
  <si>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</si>
  <si>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</si>
  <si>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</si>
  <si>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</si>
  <si>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</si>
  <si>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</si>
  <si>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</si>
  <si>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</si>
  <si>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</si>
  <si>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</si>
  <si>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</si>
  <si>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</si>
  <si>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</si>
  <si>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</si>
  <si>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</si>
  <si>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</si>
  <si>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</si>
  <si>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</si>
  <si>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</si>
  <si>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</si>
  <si>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</si>
  <si>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</si>
  <si>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</si>
  <si>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</si>
  <si>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</si>
  <si>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</si>
  <si>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</si>
  <si>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</si>
  <si>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</si>
  <si>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</si>
  <si>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</si>
  <si>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</si>
  <si>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</si>
  <si>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</si>
  <si>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</si>
  <si>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</si>
  <si>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</si>
  <si>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</si>
  <si>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</si>
  <si>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</si>
  <si>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</si>
  <si>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</si>
  <si>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</si>
  <si>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</si>
  <si>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</si>
  <si>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</si>
  <si>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</si>
  <si>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</si>
  <si>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</si>
  <si>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</si>
  <si>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</si>
  <si>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</si>
  <si>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</si>
  <si>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</si>
  <si>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</si>
  <si>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</si>
  <si>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</si>
  <si>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</si>
  <si>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</si>
  <si>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</si>
  <si>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</si>
  <si>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</si>
  <si>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</si>
  <si>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</si>
  <si>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</si>
  <si>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</si>
  <si>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</si>
  <si>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</si>
  <si>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</si>
  <si>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</si>
  <si>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</si>
  <si>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</si>
  <si>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</si>
  <si>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</si>
  <si>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</si>
  <si>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</si>
  <si>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</si>
  <si>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</si>
  <si>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</si>
  <si>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</si>
  <si>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</si>
  <si>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</si>
  <si>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</si>
  <si>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</si>
  <si>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</si>
  <si>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</si>
  <si>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</si>
  <si>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</si>
  <si>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</si>
  <si>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</si>
  <si>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</si>
  <si>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</si>
  <si>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</si>
  <si>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</si>
  <si>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</si>
  <si>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</si>
  <si>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</si>
  <si>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</si>
  <si>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</si>
  <si>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</si>
  <si>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</si>
  <si>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</si>
  <si>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</si>
  <si>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</si>
  <si>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</si>
  <si>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</si>
  <si>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</si>
  <si>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</si>
  <si>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</si>
  <si>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</si>
  <si>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</si>
  <si>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</si>
  <si>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</si>
  <si>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</si>
  <si>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</si>
  <si>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</si>
  <si>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</si>
  <si>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</si>
  <si>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</si>
  <si>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</si>
  <si>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</si>
  <si>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</si>
  <si>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</si>
  <si>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</si>
  <si>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</si>
  <si>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</si>
  <si>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</si>
  <si>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</si>
  <si>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</si>
  <si>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</si>
  <si>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</si>
  <si>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</si>
  <si>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</si>
  <si>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</si>
  <si>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</si>
  <si>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</si>
  <si>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</si>
  <si>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</si>
  <si>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</si>
  <si>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</si>
  <si>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</si>
  <si>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</si>
  <si>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</si>
  <si>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</si>
  <si>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</si>
  <si>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</si>
  <si>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</si>
  <si>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</si>
  <si>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</si>
  <si>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</si>
  <si>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</si>
  <si>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</si>
  <si>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</si>
  <si>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</si>
  <si>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</si>
  <si>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</si>
  <si>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</si>
  <si>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</si>
  <si>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</si>
  <si>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</si>
  <si>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</si>
  <si>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</si>
  <si>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</si>
  <si>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</si>
  <si>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</si>
  <si>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</si>
  <si>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</si>
  <si>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</si>
  <si>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</si>
  <si>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</si>
  <si>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</si>
  <si>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</si>
  <si>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</si>
  <si>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</si>
  <si>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</si>
  <si>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</si>
  <si>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</si>
  <si>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</si>
  <si>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</si>
  <si>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</si>
  <si>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</si>
  <si>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</si>
  <si>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</si>
  <si>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</si>
  <si>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</si>
  <si>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</si>
  <si>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</si>
  <si>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</si>
  <si>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</si>
  <si>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</si>
  <si>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</si>
  <si>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</si>
  <si>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</si>
  <si>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</si>
  <si>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</si>
  <si>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</si>
  <si>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</si>
  <si>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</si>
  <si>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</si>
  <si>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</si>
  <si>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</si>
  <si>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</si>
  <si>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</si>
  <si>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</si>
  <si>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</si>
  <si>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</si>
  <si>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</si>
  <si>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</si>
  <si>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</si>
  <si>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</si>
  <si>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</si>
  <si>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</si>
  <si>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</si>
  <si>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</si>
  <si>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</si>
  <si>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</si>
  <si>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</si>
  <si>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</si>
  <si>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</si>
  <si>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</si>
  <si>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</si>
  <si>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</si>
  <si>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</si>
  <si>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</si>
  <si>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</si>
  <si>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</si>
  <si>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</si>
  <si>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</si>
  <si>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</si>
  <si>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</si>
  <si>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</si>
  <si>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</si>
  <si>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</si>
  <si>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</si>
  <si>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</si>
  <si>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</si>
  <si>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</si>
  <si>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</si>
  <si>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</si>
  <si>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</si>
  <si>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</si>
  <si>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</si>
  <si>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</si>
  <si>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</si>
  <si>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</si>
  <si>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</si>
  <si>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</si>
  <si>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</si>
  <si>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</si>
  <si>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</si>
  <si>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</si>
  <si>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</si>
  <si>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</si>
  <si>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</si>
  <si>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</si>
  <si>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</si>
  <si>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</si>
  <si>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</si>
  <si>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</si>
  <si>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</si>
  <si>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</si>
  <si>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</si>
  <si>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</si>
  <si>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</si>
  <si>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</si>
  <si>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</si>
  <si>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</si>
  <si>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</si>
  <si>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</si>
  <si>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</si>
  <si>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</si>
  <si>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</si>
  <si>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</si>
  <si>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</si>
  <si>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</si>
  <si>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</si>
  <si>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</si>
  <si>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</si>
  <si>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</si>
  <si>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</si>
  <si>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</si>
  <si>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</si>
  <si>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</si>
  <si>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</si>
  <si>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</si>
  <si>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</si>
  <si>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</si>
  <si>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</si>
  <si>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</si>
  <si>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</si>
  <si>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</si>
  <si>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</si>
  <si>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</si>
  <si>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</si>
  <si>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</si>
  <si>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</si>
  <si>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</si>
  <si>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</si>
  <si>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</si>
  <si>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</si>
  <si>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</si>
  <si>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</si>
  <si>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</si>
  <si>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</si>
  <si>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</si>
  <si>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</si>
  <si>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</si>
  <si>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</si>
  <si>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</si>
  <si>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</si>
  <si>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</si>
  <si>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</si>
  <si>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</si>
  <si>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</si>
  <si>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</si>
  <si>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</si>
  <si>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</si>
  <si>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</si>
  <si>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</si>
  <si>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</si>
  <si>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</si>
  <si>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</si>
  <si>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</si>
  <si>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</si>
  <si>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</si>
  <si>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</si>
  <si>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</si>
  <si>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</si>
  <si>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</si>
  <si>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</si>
  <si>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</si>
  <si>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</si>
  <si>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</si>
  <si>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</si>
  <si>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</si>
  <si>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</si>
  <si>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</si>
  <si>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</si>
  <si>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</si>
  <si>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</si>
  <si>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</si>
  <si>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</si>
  <si>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</si>
  <si>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</si>
  <si>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</si>
  <si>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</si>
  <si>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</si>
  <si>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</si>
  <si>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</si>
  <si>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</si>
  <si>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</si>
  <si>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</si>
  <si>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</si>
  <si>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</si>
  <si>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</si>
  <si>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</si>
  <si>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</si>
  <si>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</si>
  <si>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</si>
  <si>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</si>
  <si>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</si>
  <si>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</si>
  <si>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</si>
  <si>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</si>
  <si>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</si>
  <si>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</si>
  <si>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</si>
  <si>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</si>
  <si>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</si>
  <si>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</si>
  <si>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</si>
  <si>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</si>
  <si>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</si>
  <si>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</si>
  <si>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</si>
  <si>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</si>
  <si>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</si>
  <si>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</si>
  <si>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</si>
  <si>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</si>
  <si>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</si>
  <si>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</si>
  <si>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</si>
  <si>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</si>
  <si>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</si>
  <si>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</si>
  <si>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</si>
  <si>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</si>
  <si>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</si>
  <si>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</si>
  <si>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</si>
  <si>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</si>
  <si>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</si>
  <si>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</si>
  <si>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</si>
  <si>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</si>
  <si>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</si>
  <si>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</si>
  <si>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</si>
  <si>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</si>
  <si>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</si>
  <si>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</si>
  <si>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</si>
  <si>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</si>
  <si>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</si>
  <si>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</si>
  <si>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</si>
  <si>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</si>
  <si>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</si>
  <si>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</si>
  <si>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</si>
  <si>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</si>
  <si>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</si>
  <si>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</si>
  <si>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</si>
  <si>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</si>
  <si>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</si>
  <si>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</si>
  <si>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</si>
  <si>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</si>
  <si>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</si>
  <si>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</si>
  <si>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</si>
  <si>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</si>
  <si>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</si>
  <si>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</si>
  <si>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</si>
  <si>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</si>
  <si>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</si>
  <si>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</si>
  <si>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</si>
  <si>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</si>
  <si>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</si>
  <si>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</si>
  <si>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</si>
  <si>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</si>
  <si>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</si>
  <si>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</si>
  <si>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</si>
  <si>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</si>
  <si>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</si>
  <si>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</si>
  <si>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</si>
  <si>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</si>
  <si>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</si>
  <si>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</si>
  <si>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</si>
  <si>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</si>
  <si>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</si>
  <si>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</si>
  <si>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</si>
  <si>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</si>
  <si>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</si>
  <si>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</si>
  <si>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</si>
  <si>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</si>
  <si>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</si>
  <si>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</si>
  <si>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</si>
  <si>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</si>
  <si>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</si>
  <si>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</si>
  <si>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</si>
  <si>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</si>
  <si>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</si>
  <si>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</si>
  <si>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</si>
  <si>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</si>
  <si>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</si>
  <si>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</si>
  <si>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</si>
  <si>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</si>
  <si>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</si>
  <si>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</si>
  <si>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</si>
  <si>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</si>
  <si>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</si>
  <si>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</si>
  <si>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</si>
  <si>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</si>
  <si>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</si>
  <si>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</si>
  <si>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</si>
  <si>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</si>
  <si>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</si>
  <si>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</si>
  <si>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</si>
  <si>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</si>
  <si>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</si>
  <si>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</si>
  <si>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</si>
  <si>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</si>
  <si>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</si>
  <si>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</si>
  <si>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</si>
  <si>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</si>
  <si>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</si>
  <si>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</si>
  <si>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</si>
  <si>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</si>
  <si>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</si>
  <si>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</si>
  <si>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</si>
  <si>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</si>
  <si>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</si>
  <si>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</si>
  <si>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</si>
  <si>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</si>
  <si>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</si>
  <si>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</si>
  <si>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</si>
  <si>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</si>
  <si>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</si>
  <si>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</si>
  <si>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</si>
  <si>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</si>
  <si>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</si>
  <si>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</si>
  <si>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</si>
  <si>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</si>
  <si>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</si>
  <si>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</si>
  <si>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</si>
  <si>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</si>
  <si>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</si>
  <si>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</si>
  <si>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</si>
  <si>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</si>
  <si>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</si>
  <si>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</si>
  <si>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</si>
  <si>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</si>
  <si>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</si>
  <si>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</si>
  <si>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</si>
  <si>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</si>
  <si>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</si>
  <si>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</si>
  <si>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</si>
  <si>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</si>
  <si>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</si>
  <si>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</si>
  <si>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</si>
  <si>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</si>
  <si>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</si>
  <si>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</si>
  <si>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</si>
  <si>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</si>
  <si>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</si>
  <si>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</si>
  <si>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</si>
  <si>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</si>
  <si>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</si>
  <si>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</si>
  <si>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</si>
  <si>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</si>
  <si>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</si>
  <si>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</si>
  <si>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</si>
  <si>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</si>
  <si>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</si>
  <si>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</si>
  <si>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</si>
  <si>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</si>
  <si>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</si>
  <si>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</si>
  <si>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</si>
  <si>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</si>
  <si>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</si>
  <si>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</si>
  <si>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</si>
  <si>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</si>
  <si>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</si>
  <si>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</si>
  <si>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</si>
  <si>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</si>
  <si>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</si>
  <si>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</si>
  <si>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</si>
  <si>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</si>
  <si>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</si>
  <si>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</si>
  <si>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</si>
  <si>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</si>
  <si>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</si>
  <si>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</si>
  <si>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</si>
  <si>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</si>
  <si>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</si>
  <si>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</si>
  <si>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</si>
  <si>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</si>
  <si>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</si>
  <si>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</si>
  <si>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</si>
  <si>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</si>
  <si>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</si>
  <si>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</si>
  <si>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</si>
  <si>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</si>
  <si>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</si>
  <si>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</si>
  <si>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</si>
  <si>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</si>
  <si>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</si>
  <si>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</si>
  <si>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</si>
  <si>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</si>
  <si>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</si>
  <si>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</si>
  <si>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</si>
  <si>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</si>
  <si>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</si>
  <si>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</si>
  <si>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</si>
  <si>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</si>
  <si>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</si>
  <si>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</si>
  <si>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</si>
  <si>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</si>
  <si>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</si>
  <si>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</si>
  <si>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</si>
  <si>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</si>
  <si>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</si>
  <si>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</si>
  <si>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</si>
  <si>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</si>
  <si>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</si>
  <si>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</si>
  <si>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</si>
  <si>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</si>
  <si>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</si>
  <si>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</si>
  <si>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</si>
  <si>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</si>
  <si>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</si>
  <si>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</si>
  <si>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</si>
  <si>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</si>
  <si>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</si>
  <si>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</si>
  <si>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</si>
  <si>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</si>
  <si>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</si>
  <si>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</si>
  <si>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</si>
  <si>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</si>
  <si>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</si>
  <si>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</si>
  <si>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</si>
  <si>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</si>
  <si>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</si>
  <si>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</si>
  <si>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</si>
  <si>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</si>
  <si>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</si>
  <si>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</si>
  <si>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</si>
  <si>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</si>
  <si>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</si>
  <si>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</si>
  <si>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</si>
  <si>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</si>
  <si>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</si>
  <si>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</si>
  <si>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</si>
  <si>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</si>
  <si>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</si>
  <si>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</si>
  <si>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</si>
  <si>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</si>
  <si>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</si>
  <si>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</si>
  <si>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</si>
  <si>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</si>
  <si>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</si>
  <si>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</si>
  <si>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</si>
  <si>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</si>
  <si>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</si>
  <si>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</si>
  <si>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</si>
  <si>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</si>
  <si>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</si>
  <si>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</si>
  <si>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</si>
  <si>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</si>
  <si>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</si>
  <si>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</si>
  <si>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</si>
  <si>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</si>
  <si>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</si>
  <si>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</si>
  <si>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</si>
  <si>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</si>
  <si>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</si>
  <si>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</si>
  <si>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</si>
  <si>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</si>
  <si>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</si>
  <si>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</si>
  <si>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</si>
  <si>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</si>
  <si>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</si>
  <si>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</si>
  <si>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</si>
  <si>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</si>
  <si>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</si>
  <si>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</si>
  <si>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</si>
  <si>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</si>
  <si>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</si>
  <si>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</si>
  <si>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</si>
  <si>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</si>
  <si>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</si>
  <si>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</si>
  <si>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</si>
  <si>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</si>
  <si>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</si>
  <si>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</si>
  <si>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</si>
  <si>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</si>
  <si>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</si>
  <si>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</si>
  <si>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</si>
  <si>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</si>
  <si>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</si>
  <si>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</si>
  <si>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</si>
  <si>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</si>
  <si>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</si>
  <si>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</si>
  <si>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</si>
  <si>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</si>
  <si>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</si>
  <si>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</si>
  <si>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</si>
  <si>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</si>
  <si>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</si>
  <si>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</si>
  <si>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</si>
  <si>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</si>
  <si>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</si>
  <si>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</si>
  <si>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</si>
  <si>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</si>
  <si>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</si>
  <si>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</si>
  <si>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</si>
  <si>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</si>
  <si>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</si>
  <si>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</si>
  <si>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</si>
  <si>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</si>
  <si>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</si>
  <si>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</si>
  <si>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</si>
  <si>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</si>
  <si>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</si>
  <si>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</si>
  <si>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</si>
  <si>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</si>
  <si>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</si>
  <si>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</si>
  <si>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</si>
  <si>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</si>
  <si>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</si>
  <si>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</si>
  <si>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</si>
  <si>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</si>
  <si>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</si>
  <si>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</si>
  <si>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</si>
  <si>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</si>
  <si>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</si>
  <si>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</si>
  <si>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</si>
  <si>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</si>
  <si>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</si>
  <si>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</si>
  <si>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</si>
  <si>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</si>
  <si>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</si>
  <si>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</si>
  <si>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</si>
  <si>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</si>
  <si>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</si>
  <si>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</si>
  <si>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</si>
  <si>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</si>
  <si>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</si>
  <si>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</si>
  <si>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</si>
  <si>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</si>
  <si>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</si>
  <si>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</si>
  <si>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</si>
  <si>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</si>
  <si>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</si>
  <si>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</si>
  <si>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</si>
  <si>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</si>
  <si>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</si>
  <si>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</si>
  <si>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</si>
  <si>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</si>
  <si>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</si>
  <si>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</si>
  <si>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</si>
  <si>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</si>
  <si>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</si>
  <si>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</si>
  <si>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</si>
  <si>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</si>
  <si>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</si>
  <si>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</si>
  <si>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</si>
  <si>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</si>
  <si>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</si>
  <si>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</si>
  <si>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</si>
  <si>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</si>
  <si>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</si>
  <si>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</si>
  <si>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</si>
  <si>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</si>
  <si>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</si>
  <si>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</si>
  <si>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</si>
  <si>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</si>
  <si>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</si>
  <si>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</si>
  <si>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</si>
  <si>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</si>
  <si>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</si>
  <si>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</si>
  <si>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</si>
  <si>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</si>
  <si>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</si>
  <si>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</si>
  <si>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</si>
  <si>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</si>
  <si>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</si>
  <si>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</si>
  <si>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</si>
  <si>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</si>
  <si>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</si>
  <si>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</si>
  <si>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</si>
  <si>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</si>
  <si>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</si>
  <si>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</si>
  <si>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</si>
  <si>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</si>
  <si>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</si>
  <si>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</si>
  <si>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</si>
  <si>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</si>
  <si>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</si>
  <si>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</si>
  <si>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</si>
  <si>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</si>
  <si>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</si>
  <si>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</si>
  <si>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</si>
  <si>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</si>
  <si>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</si>
  <si>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</si>
  <si>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</si>
  <si>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</si>
  <si>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</si>
  <si>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</si>
  <si>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</si>
  <si>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</si>
  <si>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</si>
  <si>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</si>
  <si>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</si>
  <si>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</si>
  <si>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</si>
  <si>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</si>
  <si>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</si>
  <si>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</si>
  <si>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</si>
  <si>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</si>
  <si>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</si>
  <si>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</si>
  <si>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</si>
  <si>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</si>
  <si>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</si>
  <si>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</si>
  <si>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</si>
  <si>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</si>
  <si>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</si>
  <si>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</si>
  <si>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</si>
  <si>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</si>
  <si>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</si>
  <si>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</si>
  <si>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</si>
  <si>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</si>
  <si>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</si>
  <si>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</si>
  <si>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</si>
  <si>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</si>
  <si>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</si>
  <si>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</si>
  <si>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</si>
  <si>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</si>
  <si>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</si>
  <si>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</si>
  <si>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</si>
  <si>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</si>
  <si>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</si>
  <si>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</si>
  <si>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</si>
  <si>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</si>
  <si>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</si>
  <si>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</si>
  <si>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</si>
  <si>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</si>
  <si>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</si>
  <si>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</si>
  <si>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</si>
  <si>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</si>
  <si>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</si>
  <si>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</si>
  <si>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</si>
  <si>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</si>
  <si>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</si>
  <si>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</si>
  <si>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</si>
  <si>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</si>
  <si>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</si>
  <si>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</si>
  <si>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</si>
  <si>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</si>
  <si>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</si>
  <si>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</si>
  <si>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</si>
  <si>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</si>
  <si>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</si>
  <si>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</si>
  <si>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</si>
  <si>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</si>
  <si>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</si>
  <si>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</si>
  <si>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</si>
  <si>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</si>
  <si>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</si>
  <si>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</si>
  <si>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</si>
  <si>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</si>
  <si>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</si>
  <si>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</si>
  <si>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</si>
  <si>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</si>
  <si>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</si>
  <si>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</si>
  <si>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</si>
  <si>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</si>
  <si>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</si>
  <si>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</si>
  <si>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</si>
  <si>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</si>
  <si>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</si>
  <si>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</si>
  <si>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</si>
  <si>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</si>
  <si>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</si>
  <si>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</si>
  <si>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</si>
  <si>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</si>
  <si>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</si>
  <si>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</si>
  <si>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</si>
  <si>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</si>
  <si>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</si>
  <si>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</si>
  <si>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</si>
  <si>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</si>
  <si>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</si>
  <si>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</si>
  <si>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</si>
  <si>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</si>
  <si>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</si>
  <si>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</si>
  <si>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</si>
  <si>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</si>
  <si>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</si>
  <si>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</si>
  <si>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</si>
  <si>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</si>
  <si>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</si>
  <si>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</si>
  <si>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</si>
  <si>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</si>
  <si>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</si>
  <si>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</si>
  <si>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</si>
  <si>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</si>
  <si>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</si>
  <si>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</si>
  <si>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</si>
  <si>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</si>
  <si>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</si>
  <si>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</si>
  <si>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</si>
  <si>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</si>
  <si>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</si>
  <si>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</si>
  <si>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</si>
  <si>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</si>
  <si>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</si>
  <si>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</si>
  <si>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</si>
  <si>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</si>
  <si>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</si>
  <si>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</si>
  <si>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</si>
  <si>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</si>
  <si>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</si>
  <si>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</si>
  <si>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</si>
  <si>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</si>
  <si>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</si>
  <si>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</si>
  <si>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</si>
  <si>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</si>
  <si>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</si>
  <si>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</si>
  <si>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</si>
  <si>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</si>
  <si>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</si>
  <si>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</si>
  <si>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</si>
  <si>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</si>
  <si>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</si>
  <si>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</si>
  <si>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</si>
  <si>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</si>
  <si>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</si>
  <si>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</si>
  <si>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</si>
  <si>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</si>
  <si>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</si>
  <si>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</si>
  <si>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</si>
  <si>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</si>
  <si>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</si>
  <si>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</si>
  <si>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</si>
  <si>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</si>
  <si>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</si>
  <si>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</si>
  <si>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</si>
  <si>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</si>
  <si>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</si>
  <si>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</si>
  <si>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</si>
  <si>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</si>
  <si>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</si>
  <si>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</si>
  <si>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</si>
  <si>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</si>
  <si>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</si>
  <si>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</si>
  <si>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</si>
  <si>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</si>
  <si>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</si>
  <si>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</si>
  <si>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</si>
  <si>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</si>
  <si>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</si>
  <si>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</si>
  <si>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</si>
  <si>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</si>
  <si>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</si>
  <si>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</si>
  <si>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</si>
  <si>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</si>
  <si>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</si>
  <si>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</si>
  <si>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</si>
  <si>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</si>
  <si>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</si>
  <si>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</si>
  <si>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</si>
  <si>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</si>
  <si>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</si>
  <si>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</si>
  <si>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</si>
  <si>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</si>
  <si>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</si>
  <si>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</si>
  <si>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</si>
  <si>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</si>
  <si>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</si>
  <si>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</si>
  <si>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</si>
  <si>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</si>
  <si>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</si>
  <si>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</si>
  <si>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</si>
  <si>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</si>
  <si>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</si>
  <si>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</si>
  <si>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</si>
  <si>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</si>
  <si>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</si>
  <si>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</si>
  <si>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</si>
  <si>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</si>
  <si>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</si>
  <si>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</si>
  <si>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</si>
  <si>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</si>
  <si>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</si>
  <si>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</si>
  <si>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</si>
  <si>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</si>
  <si>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</si>
  <si>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</si>
  <si>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</si>
  <si>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</si>
  <si>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</si>
  <si>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</si>
  <si>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</si>
  <si>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</si>
  <si>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</si>
  <si>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</si>
  <si>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</si>
  <si>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</si>
  <si>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</si>
  <si>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</si>
  <si>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</si>
  <si>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</si>
  <si>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</si>
  <si>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</si>
  <si>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</si>
  <si>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</si>
  <si>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</si>
  <si>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</si>
  <si>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</si>
  <si>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</si>
  <si>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</si>
  <si>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</si>
  <si>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</si>
  <si>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</si>
  <si>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</si>
  <si>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</si>
  <si>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</si>
  <si>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</si>
  <si>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</si>
  <si>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</si>
  <si>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</si>
  <si>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</si>
  <si>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</si>
  <si>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</si>
  <si>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</si>
  <si>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</si>
  <si>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</si>
  <si>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</si>
  <si>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</si>
  <si>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</si>
  <si>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</si>
  <si>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</si>
  <si>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</si>
  <si>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</si>
  <si>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</si>
  <si>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</si>
  <si>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</si>
  <si>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</si>
  <si>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</si>
  <si>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</si>
  <si>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</si>
  <si>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</si>
  <si>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</si>
  <si>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</si>
  <si>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</si>
  <si>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</si>
  <si>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</si>
  <si>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</si>
  <si>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</si>
  <si>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</si>
  <si>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</si>
  <si>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</si>
  <si>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</si>
  <si>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</si>
  <si>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</si>
  <si>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</si>
  <si>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</si>
  <si>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</si>
  <si>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</si>
  <si>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</si>
  <si>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</si>
  <si>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</si>
  <si>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</si>
  <si>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</si>
  <si>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</si>
  <si>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</si>
  <si>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</si>
  <si>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</si>
  <si>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</si>
  <si>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</si>
  <si>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</si>
  <si>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</si>
  <si>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</si>
  <si>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</si>
  <si>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</si>
  <si>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</si>
  <si>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</si>
  <si>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</si>
  <si>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</si>
  <si>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</si>
  <si>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</si>
  <si>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</si>
  <si>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</si>
  <si>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</si>
  <si>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</si>
  <si>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</si>
  <si>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</si>
  <si>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</si>
  <si>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</si>
  <si>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</si>
  <si>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</si>
  <si>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</si>
  <si>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</si>
  <si>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</si>
  <si>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</si>
  <si>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</si>
  <si>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</si>
  <si>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</si>
  <si>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</si>
  <si>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</si>
  <si>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</si>
  <si>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</si>
  <si>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</si>
  <si>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</si>
  <si>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</si>
  <si>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</si>
  <si>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</si>
  <si>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</si>
  <si>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</si>
  <si>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</si>
  <si>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</si>
  <si>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</si>
  <si>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</si>
  <si>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</si>
  <si>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</si>
  <si>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</si>
  <si>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</si>
  <si>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</si>
  <si>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</si>
  <si>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</si>
  <si>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</si>
  <si>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</si>
  <si>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</si>
  <si>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</si>
  <si>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</si>
  <si>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</si>
  <si>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</si>
  <si>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</si>
  <si>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</si>
  <si>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</si>
  <si>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</si>
  <si>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</si>
  <si>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</si>
  <si>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</si>
  <si>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</si>
  <si>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</si>
  <si>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</si>
  <si>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</si>
  <si>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</si>
  <si>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</si>
  <si>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</si>
  <si>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</si>
  <si>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</si>
  <si>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</si>
  <si>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</si>
  <si>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</si>
  <si>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</si>
  <si>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</si>
  <si>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</si>
  <si>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</si>
  <si>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</si>
  <si>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</si>
  <si>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</si>
  <si>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</si>
  <si>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</si>
  <si>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</si>
  <si>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</si>
  <si>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</si>
  <si>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</si>
  <si>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</si>
  <si>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</si>
  <si>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</si>
  <si>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</si>
  <si>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</si>
  <si>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</si>
  <si>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</si>
  <si>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</si>
  <si>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</si>
  <si>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</si>
  <si>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</si>
  <si>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</si>
  <si>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</si>
  <si>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</si>
  <si>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</si>
  <si>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</si>
  <si>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</si>
  <si>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</si>
  <si>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</si>
  <si>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</si>
  <si>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</si>
  <si>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</si>
  <si>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</si>
  <si>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</si>
  <si>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</si>
  <si>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</si>
  <si>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</si>
  <si>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</si>
  <si>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</si>
  <si>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</si>
  <si>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</si>
  <si>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</si>
  <si>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</si>
  <si>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</si>
  <si>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</si>
  <si>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</si>
  <si>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</si>
  <si>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</si>
  <si>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</si>
  <si>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</si>
  <si>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</si>
  <si>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</si>
  <si>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</si>
  <si>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</si>
  <si>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</si>
  <si>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</si>
  <si>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</si>
  <si>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</si>
  <si>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</si>
  <si>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</si>
  <si>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</si>
  <si>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</si>
  <si>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</si>
  <si>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</si>
  <si>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</si>
  <si>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</si>
  <si>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</si>
  <si>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</si>
  <si>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</si>
  <si>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</si>
  <si>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</si>
  <si>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</si>
  <si>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</si>
  <si>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</si>
  <si>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</si>
  <si>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</si>
  <si>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</si>
  <si>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</si>
  <si>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</si>
  <si>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</si>
  <si>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</si>
  <si>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</si>
  <si>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</si>
  <si>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</si>
  <si>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</si>
  <si>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</si>
  <si>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</si>
  <si>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</si>
  <si>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</si>
  <si>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</si>
  <si>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</si>
  <si>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</si>
  <si>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</si>
  <si>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</si>
  <si>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</si>
  <si>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</si>
  <si>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</si>
  <si>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</si>
  <si>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</si>
  <si>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</si>
  <si>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</si>
  <si>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</si>
  <si>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</si>
  <si>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</si>
  <si>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</si>
  <si>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</si>
  <si>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</si>
  <si>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</si>
  <si>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</si>
  <si>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</si>
  <si>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</si>
  <si>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</si>
  <si>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</si>
  <si>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</si>
  <si>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</si>
  <si>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</si>
  <si>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</si>
  <si>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</si>
  <si>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</si>
  <si>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</si>
  <si>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</si>
  <si>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</si>
  <si>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</si>
  <si>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</si>
  <si>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</si>
  <si>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</si>
  <si>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</si>
  <si>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</si>
  <si>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</si>
  <si>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</si>
  <si>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</si>
  <si>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</si>
  <si>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</si>
  <si>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</si>
  <si>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</si>
  <si>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</si>
  <si>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</si>
  <si>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</si>
  <si>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</si>
  <si>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</si>
  <si>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</si>
  <si>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</si>
  <si>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</si>
  <si>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</si>
  <si>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</si>
  <si>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</si>
  <si>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</si>
  <si>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</si>
  <si>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</si>
  <si>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</si>
  <si>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</si>
  <si>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</si>
  <si>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</si>
  <si>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</si>
  <si>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</si>
  <si>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</si>
  <si>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</si>
  <si>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</si>
  <si>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</si>
  <si>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</si>
  <si>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</si>
  <si>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</si>
  <si>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</si>
  <si>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</si>
  <si>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</si>
  <si>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</si>
  <si>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</si>
  <si>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</si>
  <si>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</si>
  <si>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</si>
  <si>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</si>
  <si>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</si>
  <si>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</si>
  <si>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</si>
  <si>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</si>
  <si>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</si>
  <si>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</si>
  <si>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</si>
  <si>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</si>
  <si>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</si>
  <si>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</si>
  <si>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</si>
  <si>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</si>
  <si>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</si>
  <si>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</si>
  <si>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</si>
  <si>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</si>
  <si>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</si>
  <si>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</si>
  <si>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</si>
  <si>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</si>
  <si>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</si>
  <si>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</si>
  <si>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</si>
  <si>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</si>
  <si>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</si>
  <si>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</si>
  <si>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</si>
  <si>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</si>
  <si>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</si>
  <si>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</si>
  <si>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</si>
  <si>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</si>
  <si>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</si>
  <si>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</si>
  <si>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</si>
  <si>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</si>
  <si>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</si>
  <si>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</si>
  <si>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</si>
  <si>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</si>
  <si>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</si>
  <si>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</si>
  <si>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</si>
  <si>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</si>
  <si>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</si>
  <si>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</si>
  <si>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</si>
  <si>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</si>
  <si>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</si>
  <si>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</si>
  <si>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</si>
  <si>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</si>
  <si>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</si>
  <si>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</si>
  <si>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</si>
  <si>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</si>
  <si>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</si>
  <si>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</si>
  <si>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</si>
  <si>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</si>
  <si>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</si>
  <si>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</si>
  <si>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</si>
  <si>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</si>
  <si>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</si>
  <si>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</si>
  <si>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</si>
  <si>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</si>
  <si>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</si>
  <si>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</si>
  <si>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</si>
  <si>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</si>
  <si>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</si>
  <si>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</si>
  <si>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</si>
  <si>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</si>
  <si>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</si>
  <si>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</si>
  <si>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</si>
  <si>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</si>
  <si>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</si>
  <si>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</si>
  <si>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</si>
  <si>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</si>
  <si>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</si>
  <si>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</si>
  <si>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</si>
  <si>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</si>
  <si>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</si>
  <si>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</si>
  <si>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</si>
  <si>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</si>
  <si>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</si>
  <si>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</si>
  <si>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</si>
  <si>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</si>
  <si>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</si>
  <si>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</si>
  <si>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</si>
  <si>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</si>
  <si>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</si>
  <si>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</si>
  <si>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</si>
  <si>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</si>
  <si>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</si>
  <si>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</si>
  <si>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</si>
  <si>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</si>
  <si>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</si>
  <si>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</si>
  <si>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</si>
  <si>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</si>
  <si>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</si>
  <si>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</si>
  <si>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</si>
  <si>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</si>
  <si>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</si>
  <si>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</si>
  <si>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</si>
  <si>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</si>
  <si>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</si>
  <si>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</si>
  <si>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</si>
  <si>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</si>
  <si>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</si>
  <si>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</si>
  <si>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</si>
  <si>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</si>
  <si>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</si>
  <si>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</si>
  <si>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</si>
  <si>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</si>
  <si>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</si>
  <si>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</si>
  <si>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</si>
  <si>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</si>
  <si>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</si>
  <si>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</si>
  <si>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</si>
  <si>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</si>
  <si>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</si>
  <si>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</si>
  <si>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</si>
  <si>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</si>
  <si>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</si>
  <si>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</si>
  <si>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</si>
  <si>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</si>
  <si>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</si>
  <si>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</si>
  <si>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</si>
  <si>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</si>
  <si>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</si>
  <si>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</si>
  <si>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</si>
  <si>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</si>
  <si>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</si>
  <si>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</si>
  <si>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</si>
  <si>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</si>
  <si>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</si>
  <si>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</si>
  <si>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</si>
  <si>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</si>
  <si>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</si>
  <si>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</si>
  <si>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</si>
  <si>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</si>
  <si>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</si>
  <si>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</si>
  <si>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</si>
  <si>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</si>
  <si>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</si>
  <si>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</si>
  <si>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</si>
  <si>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</si>
  <si>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</si>
  <si>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</si>
  <si>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</si>
  <si>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</si>
  <si>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</si>
  <si>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</si>
  <si>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</si>
  <si>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</si>
  <si>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</si>
  <si>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</si>
  <si>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</si>
  <si>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</si>
  <si>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</si>
  <si>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</si>
  <si>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</si>
  <si>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</si>
  <si>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</si>
  <si>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</si>
  <si>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</si>
  <si>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</si>
  <si>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</si>
  <si>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</si>
  <si>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</si>
  <si>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</si>
  <si>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</si>
  <si>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</si>
  <si>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</si>
  <si>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</si>
  <si>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</si>
  <si>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</si>
  <si>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</si>
  <si>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</si>
  <si>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</si>
  <si>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</si>
  <si>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</si>
  <si>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</si>
  <si>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</si>
  <si>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</si>
  <si>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</si>
  <si>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</si>
  <si>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</si>
  <si>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</si>
  <si>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</si>
  <si>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</si>
  <si>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</si>
  <si>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</si>
  <si>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</si>
  <si>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</si>
  <si>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</si>
  <si>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</si>
  <si>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</si>
  <si>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</si>
  <si>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</si>
  <si>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</si>
  <si>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</si>
  <si>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</si>
  <si>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</si>
  <si>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</si>
  <si>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</si>
  <si>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</si>
  <si>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</si>
  <si>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</si>
  <si>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</si>
  <si>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</si>
  <si>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</si>
  <si>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</si>
  <si>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</si>
  <si>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</si>
  <si>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</si>
  <si>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</si>
  <si>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</si>
  <si>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</si>
  <si>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</si>
  <si>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</si>
  <si>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</si>
  <si>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</si>
  <si>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</si>
  <si>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</si>
  <si>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</si>
  <si>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</si>
  <si>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</si>
  <si>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</si>
  <si>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</si>
  <si>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</si>
  <si>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</si>
  <si>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</si>
  <si>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</si>
  <si>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</si>
  <si>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</si>
  <si>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</si>
  <si>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</si>
  <si>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</si>
  <si>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</si>
  <si>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</si>
  <si>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</si>
  <si>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</si>
  <si>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</si>
  <si>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</si>
  <si>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</si>
  <si>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</si>
  <si>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</si>
  <si>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</si>
  <si>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</si>
  <si>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</si>
  <si>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</si>
  <si>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</si>
  <si>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</si>
  <si>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</si>
  <si>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</si>
  <si>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</si>
  <si>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</si>
  <si>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</si>
  <si>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</si>
  <si>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</si>
  <si>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</si>
  <si>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</si>
  <si>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</si>
  <si>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</si>
  <si>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</si>
  <si>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</si>
  <si>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</si>
  <si>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</si>
  <si>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</si>
  <si>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</si>
  <si>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</si>
  <si>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</si>
  <si>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</si>
  <si>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</si>
  <si>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</si>
  <si>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</si>
  <si>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</si>
  <si>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</si>
  <si>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</si>
  <si>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</si>
  <si>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</si>
  <si>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</si>
  <si>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</si>
  <si>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</si>
  <si>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</si>
  <si>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</si>
  <si>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</si>
  <si>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</si>
  <si>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</si>
  <si>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</si>
  <si>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</si>
  <si>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</si>
  <si>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</si>
  <si>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</si>
  <si>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</si>
  <si>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</si>
  <si>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</si>
  <si>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</si>
  <si>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</si>
  <si>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</si>
  <si>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</si>
  <si>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</si>
  <si>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</si>
  <si>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</si>
  <si>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</si>
  <si>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</si>
  <si>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</si>
  <si>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</si>
  <si>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</si>
  <si>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</si>
  <si>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</si>
  <si>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</si>
  <si>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</si>
  <si>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</si>
  <si>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</si>
  <si>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</si>
  <si>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</si>
  <si>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</si>
  <si>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</si>
  <si>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</si>
  <si>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</si>
  <si>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</si>
  <si>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</si>
  <si>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</si>
  <si>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</si>
  <si>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</si>
  <si>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</si>
  <si>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</si>
  <si>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</si>
  <si>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</si>
  <si>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</si>
  <si>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</si>
  <si>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</si>
  <si>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</si>
  <si>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</si>
  <si>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</si>
  <si>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</si>
  <si>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</si>
  <si>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</si>
  <si>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</si>
  <si>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</si>
  <si>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</si>
  <si>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</si>
  <si>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</si>
  <si>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</si>
  <si>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</si>
  <si>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</si>
  <si>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</si>
  <si>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</si>
  <si>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</si>
  <si>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</si>
  <si>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</si>
  <si>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</si>
  <si>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</si>
  <si>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</si>
  <si>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</si>
  <si>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</si>
  <si>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</si>
  <si>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</si>
  <si>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</si>
  <si>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</si>
  <si>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</si>
  <si>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</si>
  <si>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</si>
  <si>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</si>
  <si>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</si>
  <si>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</si>
  <si>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</si>
  <si>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</si>
  <si>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</si>
  <si>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</si>
  <si>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</si>
  <si>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</si>
  <si>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</si>
  <si>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</si>
  <si>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</si>
  <si>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</si>
  <si>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</si>
  <si>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</si>
  <si>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</si>
  <si>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</si>
  <si>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</si>
  <si>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</si>
  <si>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</si>
  <si>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</si>
  <si>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</si>
  <si>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</si>
  <si>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</si>
  <si>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</si>
  <si>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</si>
  <si>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</si>
  <si>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</si>
  <si>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</si>
  <si>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</si>
  <si>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</si>
  <si>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</si>
  <si>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</si>
  <si>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</si>
  <si>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</si>
  <si>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</si>
  <si>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</si>
  <si>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</si>
  <si>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</si>
  <si>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</si>
  <si>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</si>
  <si>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</si>
  <si>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</si>
  <si>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</si>
  <si>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</si>
  <si>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</si>
  <si>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</si>
  <si>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</si>
  <si>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</si>
  <si>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</si>
  <si>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</si>
  <si>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</si>
  <si>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</si>
  <si>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</si>
  <si>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</si>
  <si>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</si>
  <si>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</si>
  <si>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</si>
  <si>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</si>
  <si>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</si>
  <si>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</si>
  <si>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</si>
  <si>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</si>
  <si>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</si>
  <si>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</si>
  <si>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</si>
  <si>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</si>
  <si>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</si>
  <si>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</si>
  <si>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</si>
  <si>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</si>
  <si>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</si>
  <si>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</si>
  <si>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</si>
  <si>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</si>
  <si>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</si>
  <si>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</si>
  <si>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</si>
  <si>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</si>
  <si>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</si>
  <si>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</si>
  <si>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</si>
  <si>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</si>
  <si>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</si>
  <si>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</si>
  <si>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</si>
  <si>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</si>
  <si>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</si>
  <si>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</si>
  <si>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</si>
  <si>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</si>
  <si>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</si>
  <si>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</si>
  <si>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</si>
  <si>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</si>
  <si>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</si>
  <si>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</si>
  <si>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</si>
  <si>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</si>
  <si>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</si>
  <si>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</si>
  <si>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</si>
  <si>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</si>
  <si>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</si>
  <si>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</si>
  <si>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</si>
  <si>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</si>
  <si>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</si>
  <si>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</si>
  <si>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</si>
  <si>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</si>
  <si>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</si>
  <si>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</si>
  <si>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</si>
  <si>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</si>
  <si>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</si>
  <si>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</si>
  <si>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</si>
  <si>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</si>
  <si>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</si>
  <si>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</si>
  <si>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</si>
  <si>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</si>
  <si>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</si>
  <si>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</si>
  <si>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</si>
  <si>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</si>
  <si>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</si>
  <si>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</si>
  <si>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</si>
  <si>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</si>
  <si>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</si>
  <si>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</si>
  <si>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</si>
  <si>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</si>
  <si>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</si>
  <si>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</si>
  <si>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</si>
  <si>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</si>
  <si>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</si>
  <si>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</si>
  <si>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</si>
  <si>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</si>
  <si>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</si>
  <si>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</si>
  <si>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</si>
  <si>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</si>
  <si>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</si>
  <si>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</si>
  <si>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</si>
  <si>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</si>
  <si>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</si>
  <si>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</si>
  <si>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</si>
  <si>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</si>
  <si>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</si>
  <si>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</si>
  <si>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</si>
  <si>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</si>
  <si>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</si>
  <si>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</si>
  <si>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</si>
  <si>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</si>
  <si>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</si>
  <si>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</si>
  <si>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</si>
  <si>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</si>
  <si>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</si>
  <si>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</si>
  <si>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</si>
  <si>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</si>
  <si>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</si>
  <si>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</si>
  <si>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</si>
  <si>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</si>
  <si>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</si>
  <si>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</si>
  <si>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</si>
  <si>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</si>
  <si>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</si>
  <si>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</si>
  <si>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</si>
  <si>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</si>
  <si>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</si>
  <si>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</si>
  <si>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</si>
  <si>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</si>
  <si>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</si>
  <si>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</si>
  <si>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</si>
  <si>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</si>
  <si>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</si>
  <si>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</si>
  <si>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</si>
  <si>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</si>
  <si>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</si>
  <si>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</si>
  <si>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</si>
  <si>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</si>
  <si>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</si>
  <si>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</si>
  <si>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</si>
  <si>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</si>
  <si>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</si>
  <si>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</si>
  <si>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</si>
  <si>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</si>
  <si>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</si>
  <si>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</si>
  <si>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</si>
  <si>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</si>
  <si>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</si>
  <si>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</si>
  <si>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</si>
  <si>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</si>
  <si>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</si>
  <si>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</si>
  <si>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</si>
  <si>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</si>
  <si>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</si>
  <si>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</si>
  <si>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</si>
  <si>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</si>
  <si>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</si>
  <si>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</si>
  <si>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</si>
  <si>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</si>
  <si>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</si>
  <si>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</si>
  <si>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</si>
  <si>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</si>
  <si>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</si>
  <si>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</si>
  <si>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</si>
  <si>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</si>
  <si>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</si>
  <si>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</si>
  <si>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</si>
  <si>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</si>
  <si>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</si>
  <si>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</si>
  <si>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</si>
  <si>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</si>
  <si>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</si>
  <si>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</si>
  <si>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</si>
  <si>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</si>
  <si>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</si>
  <si>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</si>
  <si>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</si>
  <si>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</si>
  <si>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</si>
  <si>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</si>
  <si>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</si>
  <si>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</si>
  <si>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</si>
  <si>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</si>
  <si>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</si>
  <si>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</si>
  <si>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</si>
  <si>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</si>
  <si>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</si>
  <si>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</si>
  <si>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</si>
  <si>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</si>
  <si>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</si>
  <si>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</si>
  <si>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</si>
  <si>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</si>
  <si>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</si>
  <si>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</si>
  <si>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</si>
  <si>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</si>
  <si>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</si>
  <si>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</si>
  <si>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</si>
  <si>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</si>
  <si>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</si>
  <si>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</si>
  <si>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</si>
  <si>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</si>
  <si>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</si>
  <si>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</si>
  <si>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</si>
  <si>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</si>
  <si>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</si>
  <si>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</si>
  <si>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</si>
  <si>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</si>
  <si>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</si>
  <si>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</si>
  <si>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</si>
  <si>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</si>
  <si>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</si>
  <si>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</si>
  <si>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</si>
  <si>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</si>
  <si>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</si>
  <si>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</si>
  <si>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</si>
  <si>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</si>
  <si>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</si>
  <si>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</si>
  <si>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</si>
  <si>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</si>
  <si>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</si>
  <si>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</si>
  <si>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</si>
  <si>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</si>
  <si>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</si>
  <si>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</si>
  <si>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</si>
  <si>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</si>
  <si>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</si>
  <si>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</si>
  <si>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</si>
  <si>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</si>
  <si>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</si>
  <si>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</si>
  <si>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</si>
  <si>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</si>
  <si>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</si>
  <si>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</si>
  <si>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</si>
  <si>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</si>
  <si>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</si>
  <si>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</si>
  <si>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</si>
  <si>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</si>
  <si>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</si>
  <si>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</si>
  <si>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</si>
  <si>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</si>
  <si>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</si>
  <si>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</si>
  <si>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</si>
  <si>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</si>
  <si>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</si>
  <si>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</si>
  <si>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</si>
  <si>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</si>
  <si>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</si>
  <si>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</si>
  <si>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</si>
  <si>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</si>
  <si>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</si>
  <si>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</si>
  <si>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</si>
  <si>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</si>
  <si>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</si>
  <si>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</si>
  <si>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</si>
  <si>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</si>
  <si>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</si>
  <si>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</si>
  <si>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</si>
  <si>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</si>
  <si>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</si>
  <si>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</si>
  <si>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</si>
  <si>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</si>
  <si>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</si>
  <si>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</si>
  <si>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</si>
  <si>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</si>
  <si>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</si>
  <si>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</si>
  <si>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</si>
  <si>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</si>
  <si>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</si>
  <si>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</si>
  <si>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</si>
  <si>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</si>
  <si>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</si>
  <si>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</si>
  <si>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</si>
  <si>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</si>
  <si>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</si>
  <si>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</si>
  <si>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</si>
  <si>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</si>
  <si>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</si>
  <si>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</si>
  <si>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</si>
  <si>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</si>
  <si>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</si>
  <si>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</si>
  <si>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</si>
  <si>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</si>
  <si>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</si>
  <si>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</si>
  <si>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</si>
  <si>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</si>
  <si>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</si>
  <si>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</si>
  <si>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</si>
  <si>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</si>
  <si>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</si>
  <si>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</si>
  <si>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</si>
  <si>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</si>
  <si>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</si>
  <si>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</si>
  <si>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</si>
  <si>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</si>
  <si>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</si>
  <si>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</si>
  <si>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</si>
  <si>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</si>
  <si>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</si>
  <si>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</si>
  <si>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</si>
  <si>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</si>
  <si>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</si>
  <si>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</si>
  <si>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</si>
  <si>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</si>
  <si>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</si>
  <si>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</si>
  <si>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</si>
  <si>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</si>
  <si>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</si>
  <si>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</si>
  <si>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</si>
  <si>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</si>
  <si>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</si>
  <si>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</si>
  <si>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</si>
  <si>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</si>
  <si>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</si>
  <si>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</si>
  <si>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</si>
  <si>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</si>
  <si>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</si>
  <si>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</si>
  <si>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</si>
  <si>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</si>
  <si>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</si>
  <si>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</si>
  <si>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</si>
  <si>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</si>
  <si>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</si>
  <si>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</si>
  <si>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</si>
  <si>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</si>
  <si>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</si>
  <si>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</si>
  <si>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</si>
  <si>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</si>
  <si>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</si>
  <si>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</si>
  <si>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</si>
  <si>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</si>
  <si>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</si>
  <si>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</si>
  <si>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</si>
  <si>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</si>
  <si>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</si>
  <si>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</si>
  <si>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</si>
  <si>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</si>
  <si>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</si>
  <si>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</si>
  <si>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</si>
  <si>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</si>
  <si>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</si>
  <si>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</si>
  <si>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</si>
  <si>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</si>
  <si>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</si>
  <si>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</si>
  <si>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</si>
  <si>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</si>
  <si>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</si>
  <si>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</si>
  <si>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</si>
  <si>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</si>
  <si>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</si>
  <si>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</si>
  <si>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</si>
  <si>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</si>
  <si>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</si>
  <si>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</si>
  <si>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</si>
  <si>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</si>
  <si>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</si>
  <si>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</si>
  <si>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</si>
  <si>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</si>
  <si>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</si>
  <si>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</si>
  <si>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</si>
  <si>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</si>
  <si>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</si>
  <si>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</si>
  <si>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</si>
  <si>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</si>
  <si>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</si>
  <si>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</si>
  <si>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</si>
  <si>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</si>
  <si>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</si>
  <si>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</si>
  <si>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</si>
  <si>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</si>
  <si>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</si>
  <si>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</si>
  <si>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</si>
  <si>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</si>
  <si>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</si>
  <si>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</si>
  <si>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</si>
  <si>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</si>
  <si>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</si>
  <si>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</si>
  <si>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</si>
  <si>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</si>
  <si>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</si>
  <si>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</si>
  <si>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</si>
  <si>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</si>
  <si>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</si>
  <si>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</si>
  <si>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</si>
  <si>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</si>
  <si>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</si>
  <si>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</si>
  <si>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</si>
  <si>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</si>
  <si>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</si>
  <si>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</si>
  <si>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</si>
  <si>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</si>
  <si>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</si>
  <si>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</si>
  <si>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</si>
  <si>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</si>
  <si>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</si>
  <si>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</si>
  <si>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</si>
  <si>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</si>
  <si>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</si>
  <si>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</si>
  <si>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</si>
  <si>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</si>
  <si>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</si>
  <si>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</si>
  <si>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</si>
  <si>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</si>
  <si>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</si>
  <si>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</si>
  <si>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</si>
  <si>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</si>
  <si>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</si>
  <si>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</si>
  <si>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</si>
  <si>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</si>
  <si>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</si>
  <si>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</si>
  <si>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</si>
  <si>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</si>
  <si>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</si>
  <si>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</si>
  <si>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</si>
  <si>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</si>
  <si>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</si>
  <si>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</si>
  <si>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</si>
  <si>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</si>
  <si>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</si>
  <si>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</si>
  <si>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</si>
  <si>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</si>
  <si>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</si>
  <si>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</si>
  <si>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</si>
  <si>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</si>
  <si>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</si>
  <si>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</si>
  <si>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</si>
  <si>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</si>
  <si>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</si>
  <si>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</si>
  <si>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</si>
  <si>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</si>
  <si>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</si>
  <si>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</si>
  <si>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</si>
  <si>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</si>
  <si>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</si>
  <si>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</si>
  <si>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</si>
  <si>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</si>
  <si>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</si>
  <si>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</si>
  <si>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</si>
  <si>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</si>
  <si>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</si>
  <si>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</si>
  <si>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</si>
  <si>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</si>
  <si>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</si>
  <si>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</si>
  <si>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</si>
  <si>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</si>
  <si>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</si>
  <si>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</si>
  <si>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</si>
  <si>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</si>
  <si>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</si>
  <si>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</si>
  <si>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</si>
  <si>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</si>
  <si>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</si>
  <si>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</si>
  <si>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</si>
  <si>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</si>
  <si>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</si>
  <si>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</si>
  <si>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</si>
  <si>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</si>
  <si>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</si>
  <si>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</si>
  <si>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</si>
  <si>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</si>
  <si>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</si>
  <si>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</si>
  <si>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</si>
  <si>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</si>
  <si>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</si>
  <si>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</si>
  <si>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</si>
  <si>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</si>
  <si>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</si>
  <si>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</si>
  <si>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</si>
  <si>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</si>
  <si>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</si>
  <si>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</si>
  <si>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</si>
  <si>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</si>
  <si>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</si>
  <si>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</si>
  <si>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</si>
  <si>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</si>
  <si>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</si>
  <si>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</si>
  <si>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</si>
  <si>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</si>
  <si>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</si>
  <si>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</si>
  <si>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</si>
  <si>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</si>
  <si>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</si>
  <si>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</si>
  <si>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</si>
  <si>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</si>
  <si>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</si>
  <si>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</si>
  <si>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</si>
  <si>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</si>
  <si>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</si>
  <si>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</si>
  <si>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</si>
  <si>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</si>
  <si>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</si>
  <si>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</si>
  <si>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</si>
  <si>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</si>
  <si>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</si>
  <si>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</si>
  <si>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</si>
  <si>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</si>
  <si>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</si>
  <si>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</si>
  <si>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</si>
  <si>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</si>
  <si>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</si>
  <si>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</si>
  <si>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</si>
  <si>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</si>
  <si>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</si>
  <si>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</si>
  <si>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</si>
  <si>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</si>
  <si>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</si>
  <si>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</si>
  <si>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</si>
  <si>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</si>
  <si>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</si>
  <si>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</si>
  <si>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</si>
  <si>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</si>
  <si>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</si>
  <si>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</si>
  <si>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</si>
  <si>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</si>
  <si>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</si>
  <si>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</si>
  <si>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</si>
  <si>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</si>
  <si>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</si>
  <si>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</si>
  <si>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</si>
  <si>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</si>
  <si>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</si>
  <si>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</si>
  <si>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</si>
  <si>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</si>
  <si>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</si>
  <si>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</si>
  <si>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</si>
  <si>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</si>
  <si>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</si>
  <si>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</si>
  <si>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</si>
  <si>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</si>
  <si>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</si>
  <si>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</si>
  <si>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</si>
  <si>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</si>
  <si>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</si>
  <si>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</si>
  <si>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</si>
  <si>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</si>
  <si>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</si>
  <si>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</si>
  <si>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</si>
  <si>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</si>
  <si>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</si>
  <si>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</si>
  <si>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</si>
  <si>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</si>
  <si>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</si>
  <si>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</si>
  <si>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</si>
  <si>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</si>
  <si>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</si>
  <si>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</si>
  <si>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</si>
  <si>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</si>
  <si>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</si>
  <si>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</si>
  <si>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</si>
  <si>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</si>
  <si>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</si>
  <si>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</si>
  <si>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</si>
  <si>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</si>
  <si>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</si>
  <si>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</si>
  <si>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</si>
  <si>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</si>
  <si>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</si>
  <si>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</si>
  <si>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</si>
  <si>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</si>
  <si>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</si>
  <si>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</si>
  <si>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</si>
  <si>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</si>
  <si>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</si>
  <si>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</si>
  <si>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</si>
  <si>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</si>
  <si>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</si>
  <si>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</si>
  <si>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</si>
  <si>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</si>
  <si>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</si>
  <si>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</si>
  <si>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</si>
  <si>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</si>
  <si>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</si>
  <si>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</si>
  <si>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</si>
  <si>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</si>
  <si>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</si>
  <si>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</si>
  <si>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</si>
  <si>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</si>
  <si>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</si>
  <si>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</si>
  <si>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</si>
  <si>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</si>
  <si>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</si>
  <si>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</si>
  <si>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</si>
  <si>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</si>
  <si>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</si>
  <si>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</si>
  <si>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</si>
  <si>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</si>
  <si>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</si>
  <si>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</si>
  <si>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</si>
  <si>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</si>
  <si>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</si>
  <si>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</si>
  <si>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</si>
  <si>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</si>
  <si>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</si>
  <si>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</si>
  <si>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</si>
  <si>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</si>
  <si>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</si>
  <si>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</si>
  <si>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</si>
  <si>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</si>
  <si>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</si>
  <si>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</si>
  <si>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</si>
  <si>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</si>
  <si>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</si>
  <si>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</si>
  <si>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</si>
  <si>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</si>
  <si>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</si>
  <si>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</si>
  <si>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</si>
  <si>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</si>
  <si>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</si>
  <si>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</si>
  <si>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</si>
  <si>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</si>
  <si>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</si>
  <si>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</si>
  <si>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</si>
  <si>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</si>
  <si>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</si>
  <si>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</si>
  <si>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</si>
  <si>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</si>
  <si>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</si>
  <si>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</si>
  <si>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</si>
  <si>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</si>
  <si>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</si>
  <si>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</si>
  <si>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</si>
  <si>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</si>
  <si>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</si>
  <si>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</si>
  <si>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</si>
  <si>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</si>
  <si>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</si>
  <si>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</si>
  <si>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</si>
  <si>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</si>
  <si>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</si>
  <si>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</si>
  <si>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</si>
  <si>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</si>
  <si>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</si>
  <si>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</si>
  <si>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</si>
  <si>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</si>
  <si>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</si>
  <si>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</si>
  <si>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</si>
  <si>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</si>
  <si>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</si>
  <si>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</si>
  <si>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</si>
  <si>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</si>
  <si>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</si>
  <si>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</si>
  <si>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</si>
  <si>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</si>
  <si>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</si>
  <si>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</si>
  <si>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</si>
  <si>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</si>
  <si>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</si>
  <si>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</si>
  <si>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</si>
  <si>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</si>
  <si>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</si>
  <si>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</si>
  <si>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</si>
  <si>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</si>
  <si>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</si>
  <si>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</si>
  <si>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</si>
  <si>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</si>
  <si>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</si>
  <si>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</si>
  <si>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</si>
  <si>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</si>
  <si>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</si>
  <si>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</si>
  <si>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</si>
  <si>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</si>
  <si>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</si>
  <si>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</si>
  <si>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</si>
  <si>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</si>
  <si>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</si>
  <si>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</si>
  <si>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</si>
  <si>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</si>
  <si>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</si>
  <si>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</si>
  <si>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</si>
  <si>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</si>
  <si>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</si>
  <si>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</si>
  <si>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</si>
  <si>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</si>
  <si>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</si>
  <si>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</si>
  <si>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</si>
  <si>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</si>
  <si>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</si>
  <si>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</si>
  <si>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</si>
  <si>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</si>
  <si>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</si>
  <si>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</si>
  <si>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</si>
  <si>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</si>
  <si>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</si>
  <si>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</si>
  <si>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</si>
  <si>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</si>
  <si>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</si>
  <si>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</si>
  <si>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</si>
  <si>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</si>
  <si>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</si>
  <si>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</si>
  <si>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</si>
  <si>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</si>
  <si>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</si>
  <si>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</si>
  <si>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</si>
  <si>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</si>
  <si>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</si>
  <si>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</si>
  <si>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</si>
  <si>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</si>
  <si>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</si>
  <si>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</si>
  <si>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</si>
  <si>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</si>
  <si>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</si>
  <si>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</si>
  <si>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</si>
  <si>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</si>
  <si>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</si>
  <si>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</si>
  <si>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</si>
  <si>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</si>
  <si>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</si>
  <si>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</si>
  <si>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</si>
  <si>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</si>
  <si>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</si>
  <si>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</si>
  <si>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</si>
  <si>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</si>
  <si>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</si>
  <si>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</si>
  <si>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</si>
  <si>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</si>
  <si>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</si>
  <si>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</si>
  <si>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</si>
  <si>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</si>
  <si>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</si>
  <si>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</si>
  <si>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</si>
  <si>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</si>
  <si>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</si>
  <si>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</si>
  <si>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</si>
  <si>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</si>
  <si>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</si>
  <si>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</si>
  <si>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</si>
  <si>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</si>
  <si>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</si>
  <si>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</si>
  <si>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</si>
  <si>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</si>
  <si>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</si>
  <si>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</si>
  <si>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</si>
  <si>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</si>
  <si>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</si>
  <si>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</si>
  <si>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</si>
  <si>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</si>
  <si>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</si>
  <si>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</si>
  <si>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</si>
  <si>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</si>
  <si>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</si>
  <si>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</si>
  <si>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</si>
  <si>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</si>
  <si>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</si>
  <si>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</si>
  <si>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</si>
  <si>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</si>
  <si>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</si>
  <si>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</si>
  <si>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</si>
  <si>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</si>
  <si>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</si>
  <si>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</si>
  <si>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</si>
  <si>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</si>
  <si>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</si>
  <si>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</si>
  <si>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</si>
  <si>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</si>
  <si>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</si>
  <si>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</si>
  <si>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</si>
  <si>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</si>
  <si>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</si>
  <si>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</si>
  <si>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</si>
  <si>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</si>
  <si>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</si>
  <si>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</si>
  <si>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</si>
  <si>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</si>
  <si>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</si>
  <si>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</si>
  <si>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</si>
  <si>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</si>
  <si>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</si>
  <si>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</si>
  <si>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</si>
  <si>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</si>
  <si>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</si>
  <si>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</si>
  <si>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</si>
  <si>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</si>
  <si>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</si>
  <si>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</si>
  <si>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</si>
  <si>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</si>
  <si>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</si>
  <si>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</si>
  <si>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</si>
  <si>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</si>
  <si>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</si>
  <si>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</si>
  <si>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</si>
  <si>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</si>
  <si>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</si>
  <si>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</si>
  <si>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</si>
  <si>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</si>
  <si>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</si>
  <si>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</si>
  <si>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</si>
  <si>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</si>
  <si>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</si>
  <si>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</si>
  <si>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</si>
  <si>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</si>
  <si>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</si>
  <si>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</si>
  <si>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</si>
  <si>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</si>
  <si>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</si>
  <si>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</si>
  <si>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</si>
  <si>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</si>
  <si>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</si>
  <si>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</si>
  <si>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</si>
  <si>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</si>
  <si>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</si>
  <si>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</si>
  <si>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</si>
  <si>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</si>
  <si>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</si>
  <si>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</si>
  <si>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</si>
  <si>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</si>
  <si>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</si>
  <si>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</si>
  <si>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</si>
  <si>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</si>
  <si>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</si>
  <si>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</si>
  <si>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</si>
  <si>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</si>
  <si>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</si>
  <si>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</si>
  <si>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</si>
  <si>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</si>
  <si>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</si>
  <si>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</si>
  <si>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</si>
  <si>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</si>
  <si>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</si>
  <si>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</si>
  <si>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</si>
  <si>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</si>
  <si>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</si>
  <si>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</si>
  <si>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</si>
  <si>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</si>
  <si>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</si>
  <si>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</si>
  <si>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</si>
  <si>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</si>
  <si>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</si>
  <si>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</si>
  <si>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</si>
  <si>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</si>
  <si>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</si>
  <si>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</si>
  <si>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</si>
  <si>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</si>
  <si>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</si>
  <si>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</si>
  <si>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</si>
  <si>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</si>
  <si>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</si>
  <si>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</si>
  <si>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</si>
  <si>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</si>
  <si>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</si>
  <si>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</si>
  <si>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</si>
  <si>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</si>
  <si>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</si>
  <si>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</si>
  <si>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</si>
  <si>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</si>
  <si>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</si>
  <si>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</si>
  <si>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</si>
  <si>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</si>
  <si>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</si>
  <si>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</si>
  <si>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</si>
  <si>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</si>
  <si>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</si>
  <si>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</si>
  <si>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</si>
  <si>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</si>
  <si>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</si>
  <si>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</si>
  <si>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</si>
  <si>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</si>
  <si>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</si>
  <si>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</si>
  <si>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</si>
  <si>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</si>
  <si>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</si>
  <si>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</si>
  <si>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</si>
  <si>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</si>
  <si>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</si>
  <si>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</si>
  <si>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</si>
  <si>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</si>
  <si>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</si>
  <si>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</si>
  <si>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Dječji vrtić Palčić</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</si>
</sst>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1230919</v>
      </c>
      <c r="D2" s="6">
        <f>'PR-RAS'!E6</f>
        <v>1280807</v>
      </c>
      <c r="E2" s="6">
        <v>0</v>
      </c>
      <c r="F2" s="6">
        <v>0</v>
      </c>
      <c r="G2" s="7">
        <f t="shared" ref="G2:G264" si="0">(B2/1000)*(C2*1+D2*2)</f>
        <v>3792.5329999999999</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210722</v>
      </c>
      <c r="D102" s="1">
        <f>'PR-RAS'!E106</f>
        <v>162871</v>
      </c>
      <c r="E102" s="1">
        <v>0</v>
      </c>
      <c r="F102" s="1">
        <v>0</v>
      </c>
      <c r="G102" s="2">
        <f t="shared" si="0"/>
        <v>54182.864000000001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210722</v>
      </c>
      <c r="D108" s="1">
        <f>'PR-RAS'!E112</f>
        <v>162871</v>
      </c>
      <c r="E108" s="1">
        <v>0</v>
      </c>
      <c r="F108" s="1">
        <v>0</v>
      </c>
      <c r="G108" s="2">
        <f t="shared" si="0"/>
        <v>57401.648000000001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210722</v>
      </c>
      <c r="D113" s="1">
        <f>'PR-RAS'!E117</f>
        <v>162871</v>
      </c>
      <c r="E113" s="1">
        <v>0</v>
      </c>
      <c r="F113" s="1">
        <v>0</v>
      </c>
      <c r="G113" s="2">
        <f t="shared" si="0"/>
        <v>60083.968000000001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1020197</v>
      </c>
      <c r="D129" s="1">
        <f>'PR-RAS'!E133</f>
        <v>1117936</v>
      </c>
      <c r="E129" s="1">
        <v>0</v>
      </c>
      <c r="F129" s="1">
        <v>0</v>
      </c>
      <c r="G129" s="2">
        <f t="shared" si="0"/>
        <v>416776.83199999999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937000</v>
      </c>
      <c r="D130" s="1">
        <f>'PR-RAS'!E134</f>
        <v>1117936</v>
      </c>
      <c r="E130" s="1">
        <v>0</v>
      </c>
      <c r="F130" s="1">
        <v>0</v>
      </c>
      <c r="G130" s="2">
        <f t="shared" si="0"/>
        <v>409300.48800000001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937000</v>
      </c>
      <c r="D131" s="1">
        <f>'PR-RAS'!E135</f>
        <v>1117936</v>
      </c>
      <c r="E131" s="1">
        <v>0</v>
      </c>
      <c r="F131" s="1">
        <v>0</v>
      </c>
      <c r="G131" s="2">
        <f t="shared" si="0"/>
        <v>412473.36</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83197</v>
      </c>
      <c r="D134" s="1">
        <f>'PR-RAS'!E138</f>
        <v>0</v>
      </c>
      <c r="E134" s="1">
        <v>0</v>
      </c>
      <c r="F134" s="1">
        <v>0</v>
      </c>
      <c r="G134" s="2">
        <f t="shared" si="0"/>
        <v>11065.201000000001</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1147889</v>
      </c>
      <c r="D147" s="1">
        <f>'PR-RAS'!E151</f>
        <v>1393267.15</v>
      </c>
      <c r="E147" s="1">
        <v>0</v>
      </c>
      <c r="F147" s="1">
        <v>0</v>
      </c>
      <c r="G147" s="2">
        <f t="shared" si="0"/>
        <v>574425.8017999999</v>
      </c>
      <c r="H147" s="2">
        <f t="shared" si="1"/>
        <v>0.14999999990686774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783584</v>
      </c>
      <c r="D148" s="1">
        <f>'PR-RAS'!E152</f>
        <v>1027421.38</v>
      </c>
      <c r="E148" s="1">
        <v>0</v>
      </c>
      <c r="F148" s="1">
        <v>0</v>
      </c>
      <c r="G148" s="2">
        <f t="shared" si="0"/>
        <v>417248.73371999996</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549896</v>
      </c>
      <c r="D149" s="1">
        <f>'PR-RAS'!E153</f>
        <v>775305.63</v>
      </c>
      <c r="E149" s="1">
        <v>0</v>
      </c>
      <c r="F149" s="1">
        <v>0</v>
      </c>
      <c r="G149" s="2">
        <f t="shared" si="0"/>
        <v>310875.07447999995</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549896</v>
      </c>
      <c r="D150" s="1">
        <f>'PR-RAS'!E154</f>
        <v>775305.63</v>
      </c>
      <c r="E150" s="1">
        <v>0</v>
      </c>
      <c r="F150" s="1">
        <v>0</v>
      </c>
      <c r="G150" s="2">
        <f t="shared" si="0"/>
        <v>312975.58173999994</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233688</v>
      </c>
      <c r="D155" s="1">
        <f>'PR-RAS'!E159</f>
        <v>252115.75</v>
      </c>
      <c r="E155" s="1">
        <v>0</v>
      </c>
      <c r="F155" s="1">
        <v>0</v>
      </c>
      <c r="G155" s="2">
        <f t="shared" si="0"/>
        <v>113639.603</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144581</v>
      </c>
      <c r="D156" s="1">
        <f>'PR-RAS'!E160</f>
        <v>157184</v>
      </c>
      <c r="E156" s="1">
        <v>0</v>
      </c>
      <c r="F156" s="1">
        <v>0</v>
      </c>
      <c r="G156" s="2">
        <f t="shared" si="0"/>
        <v>71137.095000000001</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89107</v>
      </c>
      <c r="D157" s="1">
        <f>'PR-RAS'!E161</f>
        <v>94931.75</v>
      </c>
      <c r="E157" s="1">
        <v>0</v>
      </c>
      <c r="F157" s="1">
        <v>0</v>
      </c>
      <c r="G157" s="2">
        <f t="shared" si="0"/>
        <v>43519.398000000001</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362564</v>
      </c>
      <c r="D159" s="1">
        <f>'PR-RAS'!E163</f>
        <v>353635.77</v>
      </c>
      <c r="E159" s="1">
        <v>0</v>
      </c>
      <c r="F159" s="1">
        <v>0</v>
      </c>
      <c r="G159" s="2">
        <f t="shared" si="0"/>
        <v>169034.01532000001</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87930</v>
      </c>
      <c r="D160" s="1">
        <f>'PR-RAS'!E164</f>
        <v>36630.97</v>
      </c>
      <c r="E160" s="1">
        <v>0</v>
      </c>
      <c r="F160" s="1">
        <v>0</v>
      </c>
      <c r="G160" s="2">
        <f t="shared" si="0"/>
        <v>25629.518459999999</v>
      </c>
      <c r="H160" s="2">
        <f t="shared" si="1"/>
        <v>2.9999999998835847E-2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1090</v>
      </c>
      <c r="E161" s="1">
        <v>0</v>
      </c>
      <c r="F161" s="1">
        <v>0</v>
      </c>
      <c r="G161" s="2">
        <f t="shared" si="0"/>
        <v>348.8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25732</v>
      </c>
      <c r="D162" s="1">
        <f>'PR-RAS'!E166</f>
        <v>26265.97</v>
      </c>
      <c r="E162" s="1">
        <v>0</v>
      </c>
      <c r="F162" s="1">
        <v>0</v>
      </c>
      <c r="G162" s="2">
        <f t="shared" si="0"/>
        <v>12600.494340000001</v>
      </c>
      <c r="H162" s="2">
        <f t="shared" si="1"/>
        <v>2.9999999998835847E-2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550</v>
      </c>
      <c r="D163" s="1">
        <f>'PR-RAS'!E167</f>
        <v>9275</v>
      </c>
      <c r="E163" s="1">
        <v>0</v>
      </c>
      <c r="F163" s="1">
        <v>0</v>
      </c>
      <c r="G163" s="2">
        <f t="shared" si="0"/>
        <v>3094.2000000000003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61648</v>
      </c>
      <c r="D164" s="1">
        <f>'PR-RAS'!E168</f>
        <v>0</v>
      </c>
      <c r="E164" s="1">
        <v>0</v>
      </c>
      <c r="F164" s="1">
        <v>0</v>
      </c>
      <c r="G164" s="2">
        <f t="shared" si="0"/>
        <v>10048.624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197820</v>
      </c>
      <c r="D165" s="1">
        <f>'PR-RAS'!E169</f>
        <v>229594.8</v>
      </c>
      <c r="E165" s="1">
        <v>0</v>
      </c>
      <c r="F165" s="1">
        <v>0</v>
      </c>
      <c r="G165" s="2">
        <f t="shared" si="0"/>
        <v>107749.5744</v>
      </c>
      <c r="H165" s="2">
        <f t="shared" si="1"/>
        <v>0.20000000001164153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3990</v>
      </c>
      <c r="D166" s="1">
        <f>'PR-RAS'!E170</f>
        <v>3029</v>
      </c>
      <c r="E166" s="1">
        <v>0</v>
      </c>
      <c r="F166" s="1">
        <v>0</v>
      </c>
      <c r="G166" s="2">
        <f t="shared" si="0"/>
        <v>1657.92</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155116</v>
      </c>
      <c r="D167" s="1">
        <f>'PR-RAS'!E171</f>
        <v>164555</v>
      </c>
      <c r="E167" s="1">
        <v>0</v>
      </c>
      <c r="F167" s="1">
        <v>0</v>
      </c>
      <c r="G167" s="2">
        <f t="shared" si="0"/>
        <v>80381.516000000003</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17279</v>
      </c>
      <c r="D168" s="1">
        <f>'PR-RAS'!E172</f>
        <v>21388</v>
      </c>
      <c r="E168" s="1">
        <v>0</v>
      </c>
      <c r="F168" s="1">
        <v>0</v>
      </c>
      <c r="G168" s="2">
        <f t="shared" si="0"/>
        <v>10029.185000000001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16224</v>
      </c>
      <c r="D169" s="1">
        <f>'PR-RAS'!E173</f>
        <v>32411</v>
      </c>
      <c r="E169" s="1">
        <v>0</v>
      </c>
      <c r="F169" s="1">
        <v>0</v>
      </c>
      <c r="G169" s="2">
        <f t="shared" si="0"/>
        <v>13615.728000000001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2484</v>
      </c>
      <c r="D170" s="1">
        <f>'PR-RAS'!E174</f>
        <v>4135.8</v>
      </c>
      <c r="E170" s="1">
        <v>0</v>
      </c>
      <c r="F170" s="1">
        <v>0</v>
      </c>
      <c r="G170" s="2">
        <f t="shared" si="0"/>
        <v>1817.6964000000003</v>
      </c>
      <c r="H170" s="2">
        <f t="shared" si="1"/>
        <v>0.1999999999998181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2727</v>
      </c>
      <c r="D172" s="1">
        <f>'PR-RAS'!E176</f>
        <v>4076</v>
      </c>
      <c r="E172" s="1">
        <v>0</v>
      </c>
      <c r="F172" s="1">
        <v>0</v>
      </c>
      <c r="G172" s="2">
        <f t="shared" si="0"/>
        <v>1860.3090000000002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57325</v>
      </c>
      <c r="D173" s="1">
        <f>'PR-RAS'!E177</f>
        <v>69637</v>
      </c>
      <c r="E173" s="1">
        <v>0</v>
      </c>
      <c r="F173" s="1">
        <v>0</v>
      </c>
      <c r="G173" s="2">
        <f t="shared" si="0"/>
        <v>33815.027999999998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2461</v>
      </c>
      <c r="D174" s="1">
        <f>'PR-RAS'!E178</f>
        <v>2088</v>
      </c>
      <c r="E174" s="1">
        <v>0</v>
      </c>
      <c r="F174" s="1">
        <v>0</v>
      </c>
      <c r="G174" s="2">
        <f t="shared" si="0"/>
        <v>1148.201</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17888</v>
      </c>
      <c r="D175" s="1">
        <f>'PR-RAS'!E179</f>
        <v>18212</v>
      </c>
      <c r="E175" s="1">
        <v>0</v>
      </c>
      <c r="F175" s="1">
        <v>0</v>
      </c>
      <c r="G175" s="2">
        <f t="shared" si="0"/>
        <v>9450.2879999999986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3720</v>
      </c>
      <c r="D177" s="1">
        <f>'PR-RAS'!E181</f>
        <v>5284</v>
      </c>
      <c r="E177" s="1">
        <v>0</v>
      </c>
      <c r="F177" s="1">
        <v>0</v>
      </c>
      <c r="G177" s="2">
        <f t="shared" si="0"/>
        <v>2514.6879999999996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5843</v>
      </c>
      <c r="D179" s="1">
        <f>'PR-RAS'!E183</f>
        <v>13623</v>
      </c>
      <c r="E179" s="1">
        <v>0</v>
      </c>
      <c r="F179" s="1">
        <v>0</v>
      </c>
      <c r="G179" s="2">
        <f t="shared" si="0"/>
        <v>5889.8419999999996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27413</v>
      </c>
      <c r="D181" s="1">
        <f>'PR-RAS'!E185</f>
        <v>26225</v>
      </c>
      <c r="E181" s="1">
        <v>0</v>
      </c>
      <c r="F181" s="1">
        <v>0</v>
      </c>
      <c r="G181" s="2">
        <f t="shared" si="0"/>
        <v>14375.34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4205</v>
      </c>
      <c r="E182" s="1">
        <v>0</v>
      </c>
      <c r="F182" s="1">
        <v>0</v>
      </c>
      <c r="G182" s="2">
        <f t="shared" si="0"/>
        <v>1522.21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17994</v>
      </c>
      <c r="D183" s="1">
        <f>'PR-RAS'!E187</f>
        <v>0</v>
      </c>
      <c r="E183" s="1">
        <v>0</v>
      </c>
      <c r="F183" s="1">
        <v>0</v>
      </c>
      <c r="G183" s="2">
        <f t="shared" si="0"/>
        <v>3274.9079999999999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1495</v>
      </c>
      <c r="D184" s="1">
        <f>'PR-RAS'!E188</f>
        <v>17773</v>
      </c>
      <c r="E184" s="1">
        <v>0</v>
      </c>
      <c r="F184" s="1">
        <v>0</v>
      </c>
      <c r="G184" s="2">
        <f t="shared" si="0"/>
        <v>6778.5029999999997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2993</v>
      </c>
      <c r="E187" s="1">
        <v>0</v>
      </c>
      <c r="F187" s="1">
        <v>0</v>
      </c>
      <c r="G187" s="2">
        <f t="shared" si="0"/>
        <v>1113.396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1495</v>
      </c>
      <c r="D191" s="1">
        <f>'PR-RAS'!E195</f>
        <v>14780</v>
      </c>
      <c r="E191" s="1">
        <v>0</v>
      </c>
      <c r="F191" s="1">
        <v>0</v>
      </c>
      <c r="G191" s="2">
        <f t="shared" si="0"/>
        <v>5900.45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1741</v>
      </c>
      <c r="D192" s="1">
        <f>'PR-RAS'!E196</f>
        <v>12210</v>
      </c>
      <c r="E192" s="1">
        <v>0</v>
      </c>
      <c r="F192" s="1">
        <v>0</v>
      </c>
      <c r="G192" s="2">
        <f t="shared" si="0"/>
        <v>4996.7510000000002</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1741</v>
      </c>
      <c r="D206" s="1">
        <f>'PR-RAS'!E210</f>
        <v>12210</v>
      </c>
      <c r="E206" s="1">
        <v>0</v>
      </c>
      <c r="F206" s="1">
        <v>0</v>
      </c>
      <c r="G206" s="2">
        <f t="shared" si="0"/>
        <v>5363.0050000000001</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1741</v>
      </c>
      <c r="D207" s="1">
        <f>'PR-RAS'!E211</f>
        <v>12210</v>
      </c>
      <c r="E207" s="1">
        <v>0</v>
      </c>
      <c r="F207" s="1">
        <v>0</v>
      </c>
      <c r="G207" s="2">
        <f t="shared" si="0"/>
        <v>5389.1659999999993</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1147889</v>
      </c>
      <c r="D285" s="1">
        <f>'PR-RAS'!E289</f>
        <v>1393267.15</v>
      </c>
      <c r="E285" s="1">
        <v>0</v>
      </c>
      <c r="F285" s="1">
        <v>0</v>
      </c>
      <c r="G285" s="2">
        <f t="shared" si="8"/>
        <v>1117376.2171999998</v>
      </c>
      <c r="H285" s="2">
        <f t="shared" si="9"/>
        <v>0.14999999990686774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83030</v>
      </c>
      <c r="D286" s="1">
        <f>'PR-RAS'!E290</f>
        <v>0</v>
      </c>
      <c r="E286" s="1">
        <v>0</v>
      </c>
      <c r="F286" s="1">
        <v>0</v>
      </c>
      <c r="G286" s="2">
        <f t="shared" si="8"/>
        <v>23663.55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112460.14999999991</v>
      </c>
      <c r="E287" s="1">
        <v>0</v>
      </c>
      <c r="F287" s="1">
        <v>0</v>
      </c>
      <c r="G287" s="2">
        <f t="shared" si="8"/>
        <v>64327.205799999938</v>
      </c>
      <c r="H287" s="2">
        <f t="shared" si="9"/>
        <v>0.14999999990686774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625</v>
      </c>
      <c r="D288" s="1">
        <f>'PR-RAS'!E292</f>
        <v>83655</v>
      </c>
      <c r="E288" s="1">
        <v>0</v>
      </c>
      <c r="F288" s="1">
        <v>0</v>
      </c>
      <c r="G288" s="2">
        <f t="shared" si="8"/>
        <v>48197.344999999994</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23687</v>
      </c>
      <c r="D290" s="1">
        <f>'PR-RAS'!E294</f>
        <v>20950.55</v>
      </c>
      <c r="E290" s="1">
        <v>0</v>
      </c>
      <c r="F290" s="1">
        <v>0</v>
      </c>
      <c r="G290" s="2">
        <f t="shared" si="8"/>
        <v>18954.960900000002</v>
      </c>
      <c r="H290" s="2">
        <f t="shared" si="9"/>
        <v>0.4500000000007276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1230919</v>
      </c>
      <c r="D407" s="1">
        <f>'PR-RAS'!E412</f>
        <v>1280807</v>
      </c>
      <c r="E407" s="1">
        <v>0</v>
      </c>
      <c r="F407" s="1">
        <v>0</v>
      </c>
      <c r="G407" s="2">
        <f t="shared" si="8"/>
        <v>1539768.398</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1147889</v>
      </c>
      <c r="D408" s="1">
        <f>'PR-RAS'!E413</f>
        <v>1393267.15</v>
      </c>
      <c r="E408" s="1">
        <v>0</v>
      </c>
      <c r="F408" s="1">
        <v>0</v>
      </c>
      <c r="G408" s="2">
        <f t="shared" si="8"/>
        <v>1601310.2830999999</v>
      </c>
      <c r="H408" s="2">
        <f t="shared" si="9"/>
        <v>0.14999999990686774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83030</v>
      </c>
      <c r="D409" s="1">
        <f>'PR-RAS'!E414</f>
        <v>0</v>
      </c>
      <c r="E409" s="1">
        <v>0</v>
      </c>
      <c r="F409" s="1">
        <v>0</v>
      </c>
      <c r="G409" s="2">
        <f t="shared" si="8"/>
        <v>33876.239999999998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112460.14999999991</v>
      </c>
      <c r="E410" s="1">
        <v>0</v>
      </c>
      <c r="F410" s="1">
        <v>0</v>
      </c>
      <c r="G410" s="2">
        <f t="shared" si="8"/>
        <v>91992.402699999919</v>
      </c>
      <c r="H410" s="2">
        <f t="shared" si="9"/>
        <v>0.14999999990686774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625</v>
      </c>
      <c r="D411" s="1">
        <f>'PR-RAS'!E416</f>
        <v>83655</v>
      </c>
      <c r="E411" s="1">
        <v>0</v>
      </c>
      <c r="F411" s="1">
        <v>0</v>
      </c>
      <c r="G411" s="2">
        <f t="shared" si="8"/>
        <v>68853.349999999991</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23687</v>
      </c>
      <c r="D413" s="1">
        <f>'PR-RAS'!E418</f>
        <v>20950.55</v>
      </c>
      <c r="E413" s="1">
        <v>0</v>
      </c>
      <c r="F413" s="1">
        <v>0</v>
      </c>
      <c r="G413" s="2">
        <f t="shared" si="8"/>
        <v>27022.297200000001</v>
      </c>
      <c r="H413" s="2">
        <f t="shared" si="9"/>
        <v>0.4500000000007276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1230919</v>
      </c>
      <c r="D633" s="1">
        <f>'PR-RAS'!E639</f>
        <v>1280807</v>
      </c>
      <c r="E633" s="1">
        <v>0</v>
      </c>
      <c r="F633" s="1">
        <v>0</v>
      </c>
      <c r="G633" s="2">
        <f t="shared" si="10"/>
        <v>2396880.8560000001</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1147889</v>
      </c>
      <c r="D634" s="1">
        <f>'PR-RAS'!E640</f>
        <v>1393267.15</v>
      </c>
      <c r="E634" s="1">
        <v>0</v>
      </c>
      <c r="F634" s="1">
        <v>0</v>
      </c>
      <c r="G634" s="2">
        <f t="shared" si="10"/>
        <v>2490489.9488999997</v>
      </c>
      <c r="H634" s="2">
        <f t="shared" si="11"/>
        <v>0.14999999990686774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83030</v>
      </c>
      <c r="D635" s="1">
        <f>'PR-RAS'!E641</f>
        <v>0</v>
      </c>
      <c r="E635" s="1">
        <v>0</v>
      </c>
      <c r="F635" s="1">
        <v>0</v>
      </c>
      <c r="G635" s="2">
        <f t="shared" si="10"/>
        <v>52641.020000000004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112460.14999999991</v>
      </c>
      <c r="E636" s="1">
        <v>0</v>
      </c>
      <c r="F636" s="1">
        <v>0</v>
      </c>
      <c r="G636" s="2">
        <f t="shared" si="10"/>
        <v>142824.39049999989</v>
      </c>
      <c r="H636" s="2">
        <f t="shared" si="11"/>
        <v>0.14999999990686774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625</v>
      </c>
      <c r="D637" s="1">
        <f>'PR-RAS'!E643</f>
        <v>83655</v>
      </c>
      <c r="E637" s="1">
        <v>0</v>
      </c>
      <c r="F637" s="1">
        <v>0</v>
      </c>
      <c r="G637" s="2">
        <f t="shared" si="10"/>
        <v>106806.66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83655</v>
      </c>
      <c r="D639" s="1">
        <f>'PR-RAS'!E645</f>
        <v>0</v>
      </c>
      <c r="E639" s="1">
        <v>0</v>
      </c>
      <c r="F639" s="1">
        <v>0</v>
      </c>
      <c r="G639" s="2">
        <f t="shared" si="10"/>
        <v>53371.89</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28805.149999999907</v>
      </c>
      <c r="E640" s="1">
        <v>0</v>
      </c>
      <c r="F640" s="1">
        <v>0</v>
      </c>
      <c r="G640" s="2">
        <f t="shared" si="10"/>
        <v>36812.98169999988</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1246868</v>
      </c>
      <c r="D643" s="1">
        <f>'PR-RAS'!E650</f>
        <v>1377128.34</v>
      </c>
      <c r="E643" s="1">
        <v>0</v>
      </c>
      <c r="F643" s="1">
        <v>0</v>
      </c>
      <c r="G643" s="2">
        <f t="shared" si="10"/>
        <v>2568722.0445600003</v>
      </c>
      <c r="H643" s="2">
        <f t="shared" si="11"/>
        <v>0.34000000008381903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1153382</v>
      </c>
      <c r="D644" s="1">
        <f>'PR-RAS'!E651</f>
        <v>1327218.02</v>
      </c>
      <c r="E644" s="1">
        <v>0</v>
      </c>
      <c r="F644" s="1">
        <v>0</v>
      </c>
      <c r="G644" s="2">
        <f t="shared" si="10"/>
        <v>2448426.9997200002</v>
      </c>
      <c r="H644" s="2">
        <f t="shared" si="11"/>
        <v>2.0000000018626451E-2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93486</v>
      </c>
      <c r="D645" s="1">
        <f>'PR-RAS'!E652</f>
        <v>49910.320000000065</v>
      </c>
      <c r="E645" s="1">
        <v>0</v>
      </c>
      <c r="F645" s="1">
        <v>0</v>
      </c>
      <c r="G645" s="2">
        <f t="shared" si="10"/>
        <v>124489.47616000009</v>
      </c>
      <c r="H645" s="2">
        <f t="shared" si="11"/>
        <v>0.32000000006519258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210722</v>
      </c>
      <c r="D703" s="1">
        <f>'PR-RAS'!E710</f>
        <v>162871</v>
      </c>
      <c r="E703" s="1">
        <v>0</v>
      </c>
      <c r="F703" s="1">
        <v>0</v>
      </c>
      <c r="G703" s="2">
        <f t="shared" si="10"/>
        <v>376597.728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160807</v>
      </c>
      <c r="D984" s="6">
        <f>BILANCA!E6</f>
        <v>70959.350000000006</v>
      </c>
      <c r="E984" s="6">
        <v>0</v>
      </c>
      <c r="F984" s="6">
        <v>0</v>
      </c>
      <c r="G984" s="7">
        <f t="shared" ref="G984:G1241" si="22">B984/1000*C984+B984/500*D984</f>
        <v>302.72570000000002</v>
      </c>
      <c r="H984" s="7">
        <f t="shared" si="19"/>
        <v>0.35000000000582077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17037</v>
      </c>
      <c r="D985" s="1">
        <f>BILANCA!E7</f>
        <v>0</v>
      </c>
      <c r="E985" s="1">
        <v>0</v>
      </c>
      <c r="F985" s="1">
        <v>0</v>
      </c>
      <c r="G985" s="2">
        <f t="shared" si="22"/>
        <v>34.073999999999998</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17037</v>
      </c>
      <c r="D1030" s="1">
        <f>BILANCA!E52</f>
        <v>0</v>
      </c>
      <c r="E1030" s="1">
        <v>0</v>
      </c>
      <c r="F1030" s="1">
        <v>0</v>
      </c>
      <c r="G1030" s="2">
        <f t="shared" si="22"/>
        <v>800.73900000000003</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17037</v>
      </c>
      <c r="D1032" s="1">
        <f>BILANCA!E54</f>
        <v>0</v>
      </c>
      <c r="E1032" s="1">
        <v>0</v>
      </c>
      <c r="F1032" s="1">
        <v>0</v>
      </c>
      <c r="G1032" s="2">
        <f t="shared" si="22"/>
        <v>834.81299999999999</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143770</v>
      </c>
      <c r="D1046" s="1">
        <f>BILANCA!E68</f>
        <v>70959.350000000006</v>
      </c>
      <c r="E1046" s="1">
        <v>0</v>
      </c>
      <c r="F1046" s="1">
        <v>0</v>
      </c>
      <c r="G1046" s="2">
        <f t="shared" si="22"/>
        <v>17998.3881</v>
      </c>
      <c r="H1046" s="2">
        <f t="shared" si="19"/>
        <v>0.35000000000582077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93486</v>
      </c>
      <c r="D1047" s="1">
        <f>BILANCA!E69</f>
        <v>49910.32</v>
      </c>
      <c r="E1047" s="1">
        <v>0</v>
      </c>
      <c r="F1047" s="1">
        <v>0</v>
      </c>
      <c r="G1047" s="2">
        <f t="shared" si="22"/>
        <v>12371.624960000001</v>
      </c>
      <c r="H1047" s="2">
        <f t="shared" si="19"/>
        <v>0.31999999999970896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93008</v>
      </c>
      <c r="D1048" s="1">
        <f>BILANCA!E70</f>
        <v>49487.22</v>
      </c>
      <c r="E1048" s="1">
        <v>0</v>
      </c>
      <c r="F1048" s="1">
        <v>0</v>
      </c>
      <c r="G1048" s="2">
        <f t="shared" si="22"/>
        <v>12478.8586</v>
      </c>
      <c r="H1048" s="2">
        <f t="shared" si="19"/>
        <v>0.22000000000116415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93008</v>
      </c>
      <c r="D1050" s="1">
        <f>BILANCA!E72</f>
        <v>49487.22</v>
      </c>
      <c r="E1050" s="1">
        <v>0</v>
      </c>
      <c r="F1050" s="1">
        <v>0</v>
      </c>
      <c r="G1050" s="2">
        <f t="shared" si="22"/>
        <v>12862.823480000001</v>
      </c>
      <c r="H1050" s="2">
        <f t="shared" si="19"/>
        <v>0.22000000000116415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478</v>
      </c>
      <c r="D1054" s="1">
        <f>BILANCA!E76</f>
        <v>423.1</v>
      </c>
      <c r="E1054" s="1">
        <v>0</v>
      </c>
      <c r="F1054" s="1">
        <v>0</v>
      </c>
      <c r="G1054" s="2">
        <f t="shared" si="22"/>
        <v>94.018199999999993</v>
      </c>
      <c r="H1054" s="2">
        <f t="shared" si="19"/>
        <v>0.10000000000002274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50284</v>
      </c>
      <c r="D1056" s="1">
        <f>BILANCA!E78</f>
        <v>98.48</v>
      </c>
      <c r="E1056" s="1">
        <v>0</v>
      </c>
      <c r="F1056" s="1">
        <v>0</v>
      </c>
      <c r="G1056" s="2">
        <f t="shared" si="22"/>
        <v>3685.1100799999999</v>
      </c>
      <c r="H1056" s="2">
        <f t="shared" si="19"/>
        <v>0.48000000000000398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50284</v>
      </c>
      <c r="D1064" s="1">
        <f>BILANCA!E86</f>
        <v>98.48</v>
      </c>
      <c r="E1064" s="1">
        <v>0</v>
      </c>
      <c r="F1064" s="1">
        <v>0</v>
      </c>
      <c r="G1064" s="2">
        <f t="shared" si="22"/>
        <v>4088.9577599999998</v>
      </c>
      <c r="H1064" s="2">
        <f t="shared" si="19"/>
        <v>0.48000000000000398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20950.55</v>
      </c>
      <c r="E1124" s="1">
        <v>0</v>
      </c>
      <c r="F1124" s="1">
        <v>0</v>
      </c>
      <c r="G1124" s="2">
        <f t="shared" si="22"/>
        <v>5908.0550999999996</v>
      </c>
      <c r="H1124" s="2">
        <f t="shared" si="23"/>
        <v>0.4500000000007276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20950.55</v>
      </c>
      <c r="E1138" s="1">
        <v>0</v>
      </c>
      <c r="F1138" s="1">
        <v>0</v>
      </c>
      <c r="G1138" s="2">
        <f t="shared" si="22"/>
        <v>6494.6705000000002</v>
      </c>
      <c r="H1138" s="2">
        <f t="shared" si="23"/>
        <v>0.4500000000007276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160807</v>
      </c>
      <c r="D1152" s="1">
        <f>BILANCA!E175</f>
        <v>70959.349999999991</v>
      </c>
      <c r="E1152" s="1">
        <v>0</v>
      </c>
      <c r="F1152" s="1">
        <v>0</v>
      </c>
      <c r="G1152" s="2">
        <f t="shared" si="22"/>
        <v>51160.643299999996</v>
      </c>
      <c r="H1152" s="2">
        <f t="shared" si="23"/>
        <v>0.34999999999126885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77152</v>
      </c>
      <c r="D1153" s="1">
        <f>BILANCA!E176</f>
        <v>78813.95</v>
      </c>
      <c r="E1153" s="1">
        <v>0</v>
      </c>
      <c r="F1153" s="1">
        <v>0</v>
      </c>
      <c r="G1153" s="2">
        <f t="shared" si="22"/>
        <v>39912.582999999999</v>
      </c>
      <c r="H1153" s="2">
        <f t="shared" si="23"/>
        <v>5.0000000002910383E-2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77152</v>
      </c>
      <c r="D1154" s="1">
        <f>BILANCA!E177</f>
        <v>78813.95</v>
      </c>
      <c r="E1154" s="1">
        <v>0</v>
      </c>
      <c r="F1154" s="1">
        <v>0</v>
      </c>
      <c r="G1154" s="2">
        <f t="shared" si="22"/>
        <v>40147.3629</v>
      </c>
      <c r="H1154" s="2">
        <f t="shared" si="23"/>
        <v>5.0000000002910383E-2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77152</v>
      </c>
      <c r="D1155" s="1">
        <f>BILANCA!E178</f>
        <v>76002.98</v>
      </c>
      <c r="E1155" s="1">
        <v>0</v>
      </c>
      <c r="F1155" s="1">
        <v>0</v>
      </c>
      <c r="G1155" s="2">
        <f t="shared" si="22"/>
        <v>39415.169119999991</v>
      </c>
      <c r="H1155" s="2">
        <f t="shared" si="23"/>
        <v>2.0000000004074536E-2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2810.97</v>
      </c>
      <c r="E1156" s="1">
        <v>0</v>
      </c>
      <c r="F1156" s="1">
        <v>0</v>
      </c>
      <c r="G1156" s="2">
        <f t="shared" si="22"/>
        <v>972.59561999999983</v>
      </c>
      <c r="H1156" s="2">
        <f t="shared" si="23"/>
        <v>3.0000000000200089E-2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83655</v>
      </c>
      <c r="D1214" s="1">
        <f>BILANCA!E237</f>
        <v>-7854.6000000000022</v>
      </c>
      <c r="E1214" s="1">
        <v>0</v>
      </c>
      <c r="F1214" s="1">
        <v>0</v>
      </c>
      <c r="G1214" s="2">
        <f t="shared" si="22"/>
        <v>15695.479799999999</v>
      </c>
      <c r="H1214" s="2">
        <f t="shared" si="23"/>
        <v>0.39999999999781721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83655</v>
      </c>
      <c r="D1222" s="1">
        <f>BILANCA!E245</f>
        <v>-28805.15</v>
      </c>
      <c r="E1222" s="1">
        <v>0</v>
      </c>
      <c r="F1222" s="1">
        <v>0</v>
      </c>
      <c r="G1222" s="2">
        <f t="shared" si="22"/>
        <v>6224.6832999999988</v>
      </c>
      <c r="H1222" s="2">
        <f t="shared" si="23"/>
        <v>0.15000000000145519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83655</v>
      </c>
      <c r="D1223" s="1">
        <f>BILANCA!E246</f>
        <v>0</v>
      </c>
      <c r="E1223" s="1">
        <v>0</v>
      </c>
      <c r="F1223" s="1">
        <v>0</v>
      </c>
      <c r="G1223" s="2">
        <f t="shared" si="22"/>
        <v>20077.2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83655</v>
      </c>
      <c r="D1224" s="1">
        <f>BILANCA!E247</f>
        <v>0</v>
      </c>
      <c r="E1224" s="1">
        <v>0</v>
      </c>
      <c r="F1224" s="1">
        <v>0</v>
      </c>
      <c r="G1224" s="2">
        <f t="shared" si="22"/>
        <v>20160.855</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28805.15</v>
      </c>
      <c r="E1227" s="1">
        <v>0</v>
      </c>
      <c r="F1227" s="1">
        <v>0</v>
      </c>
      <c r="G1227" s="2">
        <f t="shared" si="22"/>
        <v>14056.913200000001</v>
      </c>
      <c r="H1227" s="2">
        <f t="shared" si="23"/>
        <v>0.15000000000145519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28805.15</v>
      </c>
      <c r="E1228" s="1">
        <v>0</v>
      </c>
      <c r="F1228" s="1">
        <v>0</v>
      </c>
      <c r="G1228" s="2">
        <f t="shared" si="22"/>
        <v>14114.523500000001</v>
      </c>
      <c r="H1228" s="2">
        <f t="shared" si="23"/>
        <v>0.15000000000145519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20950.55</v>
      </c>
      <c r="E1232" s="1">
        <v>0</v>
      </c>
      <c r="F1232" s="1">
        <v>0</v>
      </c>
      <c r="G1232" s="2">
        <f t="shared" si="22"/>
        <v>10433.373900000001</v>
      </c>
      <c r="H1232" s="2">
        <f t="shared" si="23"/>
        <v>0.4500000000007276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20950.55</v>
      </c>
      <c r="E1240" s="1">
        <v>0</v>
      </c>
      <c r="F1240" s="1">
        <v>0</v>
      </c>
      <c r="G1240" s="2">
        <f t="shared" si="22"/>
        <v>10768.582699999999</v>
      </c>
      <c r="H1240" s="2">
        <f t="shared" si="23"/>
        <v>0.4500000000007276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77152</v>
      </c>
      <c r="D1264" s="1">
        <f>BILANCA!E288</f>
        <v>78813.95</v>
      </c>
      <c r="E1264" s="1">
        <v>0</v>
      </c>
      <c r="F1264" s="1">
        <v>0</v>
      </c>
      <c r="G1264" s="2">
        <f t="shared" si="24"/>
        <v>65973.151900000012</v>
      </c>
      <c r="H1264" s="2">
        <f t="shared" si="23"/>
        <v>5.0000000002910383E-2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1147889</v>
      </c>
      <c r="D1408" s="1">
        <f>'RAS-funkcijski'!E114</f>
        <v>1393267.15</v>
      </c>
      <c r="E1408" s="1">
        <v>0</v>
      </c>
      <c r="F1408" s="1">
        <v>0</v>
      </c>
      <c r="G1408" s="2">
        <f t="shared" si="24"/>
        <v>432786.56299999997</v>
      </c>
      <c r="H1408" s="2">
        <f t="shared" si="27"/>
        <v>0.14999999990686774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1147889</v>
      </c>
      <c r="D1409" s="1">
        <f>'RAS-funkcijski'!E115</f>
        <v>1393267.15</v>
      </c>
      <c r="E1409" s="1">
        <v>0</v>
      </c>
      <c r="F1409" s="1">
        <v>0</v>
      </c>
      <c r="G1409" s="2">
        <f t="shared" si="24"/>
        <v>436720.98629999999</v>
      </c>
      <c r="H1409" s="2">
        <f t="shared" si="27"/>
        <v>0.14999999990686774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1147889</v>
      </c>
      <c r="D1410" s="1">
        <f>'RAS-funkcijski'!E116</f>
        <v>1393267.15</v>
      </c>
      <c r="E1410" s="1">
        <v>0</v>
      </c>
      <c r="F1410" s="1">
        <v>0</v>
      </c>
      <c r="G1410" s="2">
        <f t="shared" si="24"/>
        <v>440655.40960000001</v>
      </c>
      <c r="H1410" s="2">
        <f t="shared" si="27"/>
        <v>0.14999999990686774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1147889</v>
      </c>
      <c r="D1435" s="13">
        <f>'RAS-funkcijski'!E141</f>
        <v>1393267.15</v>
      </c>
      <c r="E1435" s="13">
        <v>0</v>
      </c>
      <c r="F1435" s="13">
        <v>0</v>
      </c>
      <c r="G1435" s="14">
        <f t="shared" si="24"/>
        <v>539015.99210000003</v>
      </c>
      <c r="H1435" s="14">
        <f t="shared" si="27"/>
        <v>0.14999999990686774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17037</v>
      </c>
      <c r="D1436" s="6">
        <f>'P-VRIO'!E5</f>
        <v>0</v>
      </c>
      <c r="E1436" s="6">
        <v>0</v>
      </c>
      <c r="F1436" s="6">
        <v>0</v>
      </c>
      <c r="G1436" s="7">
        <f t="shared" si="24"/>
        <v>17.036999999999999</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17037</v>
      </c>
      <c r="D1453" s="1">
        <f>'P-VRIO'!E22</f>
        <v>0</v>
      </c>
      <c r="E1453" s="1">
        <v>0</v>
      </c>
      <c r="F1453" s="1">
        <v>0</v>
      </c>
      <c r="G1453" s="2">
        <f t="shared" si="24"/>
        <v>306.666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17037</v>
      </c>
      <c r="D1454" s="1">
        <f>'P-VRIO'!E23</f>
        <v>0</v>
      </c>
      <c r="E1454" s="1">
        <v>0</v>
      </c>
      <c r="F1454" s="1">
        <v>0</v>
      </c>
      <c r="G1454" s="2">
        <f t="shared" si="24"/>
        <v>323.70299999999997</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17037</v>
      </c>
      <c r="D1458" s="1">
        <f>'P-VRIO'!E27</f>
        <v>0</v>
      </c>
      <c r="E1458" s="1">
        <v>0</v>
      </c>
      <c r="F1458" s="1">
        <v>0</v>
      </c>
      <c r="G1458" s="2">
        <f t="shared" si="24"/>
        <v>391.851</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1403098.9</v>
      </c>
      <c r="D1481" s="1">
        <v>0</v>
      </c>
      <c r="E1481" s="1">
        <v>0</v>
      </c>
      <c r="F1481" s="1">
        <v>0</v>
      </c>
      <c r="G1481" s="2">
        <f t="shared" si="34"/>
        <v>2806.1977999999999</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1403098.9</v>
      </c>
      <c r="D1483" s="1">
        <v>0</v>
      </c>
      <c r="E1483" s="1">
        <v>0</v>
      </c>
      <c r="F1483" s="1">
        <v>0</v>
      </c>
      <c r="G1483" s="2">
        <f t="shared" si="34"/>
        <v>5612.3955999999998</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1047989</v>
      </c>
      <c r="D1484" s="1">
        <v>0</v>
      </c>
      <c r="E1484" s="1">
        <v>0</v>
      </c>
      <c r="F1484" s="1">
        <v>0</v>
      </c>
      <c r="G1484" s="2">
        <f t="shared" si="34"/>
        <v>5239.9449999999997</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351971</v>
      </c>
      <c r="D1485" s="1">
        <v>0</v>
      </c>
      <c r="E1485" s="1">
        <v>0</v>
      </c>
      <c r="F1485" s="1">
        <v>0</v>
      </c>
      <c r="G1485" s="2">
        <f t="shared" si="34"/>
        <v>2111.826</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3138.9</v>
      </c>
      <c r="D1486" s="1">
        <v>0</v>
      </c>
      <c r="E1486" s="1">
        <v>0</v>
      </c>
      <c r="F1486" s="1">
        <v>0</v>
      </c>
      <c r="G1486" s="2">
        <f t="shared" si="34"/>
        <v>21.972300000000001</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1324284.95</v>
      </c>
      <c r="D1499" s="1">
        <v>0</v>
      </c>
      <c r="E1499" s="1">
        <v>0</v>
      </c>
      <c r="F1499" s="1">
        <v>0</v>
      </c>
      <c r="G1499" s="2">
        <f t="shared" si="34"/>
        <v>26485.699000000001</v>
      </c>
      <c r="H1499" s="2">
        <f t="shared" si="35"/>
        <v>5.0000000046566129E-2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1324284.95</v>
      </c>
      <c r="D1501" s="1">
        <v>0</v>
      </c>
      <c r="E1501" s="1">
        <v>0</v>
      </c>
      <c r="F1501" s="1">
        <v>0</v>
      </c>
      <c r="G1501" s="2">
        <f t="shared" si="34"/>
        <v>29134.268899999995</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971986.02</v>
      </c>
      <c r="D1502" s="1">
        <v>0</v>
      </c>
      <c r="E1502" s="1">
        <v>0</v>
      </c>
      <c r="F1502" s="1">
        <v>0</v>
      </c>
      <c r="G1502" s="2">
        <f t="shared" si="34"/>
        <v>22355.678459999999</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349160.03</v>
      </c>
      <c r="D1503" s="1">
        <v>0</v>
      </c>
      <c r="E1503" s="1">
        <v>0</v>
      </c>
      <c r="F1503" s="1">
        <v>0</v>
      </c>
      <c r="G1503" s="2">
        <f t="shared" si="34"/>
        <v>8379.8407200000001</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3138.9</v>
      </c>
      <c r="D1504" s="1">
        <v>0</v>
      </c>
      <c r="E1504" s="1">
        <v>0</v>
      </c>
      <c r="F1504" s="1">
        <v>0</v>
      </c>
      <c r="G1504" s="2">
        <f t="shared" si="34"/>
        <v>78.472500000000011</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78813.949999999953</v>
      </c>
      <c r="D1517" s="1">
        <v>0</v>
      </c>
      <c r="E1517" s="1">
        <v>0</v>
      </c>
      <c r="F1517" s="1">
        <v>0</v>
      </c>
      <c r="G1517" s="2">
        <f t="shared" si="34"/>
        <v>2994.9300999999982</v>
      </c>
      <c r="H1517" s="2">
        <f t="shared" si="3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78813.95</v>
      </c>
      <c r="D1576" s="1">
        <v>0</v>
      </c>
      <c r="E1576" s="1">
        <v>0</v>
      </c>
      <c r="F1576" s="1">
        <v>0</v>
      </c>
      <c r="G1576" s="2">
        <f t="shared" si="34"/>
        <v>7644.9531500000003</v>
      </c>
      <c r="H1576" s="2">
        <f t="shared" si="35"/>
        <v>5.0000000002910383E-2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78813.95</v>
      </c>
      <c r="D1578" s="1">
        <v>0</v>
      </c>
      <c r="E1578" s="1">
        <v>0</v>
      </c>
      <c r="F1578" s="1">
        <v>0</v>
      </c>
      <c r="G1578" s="2">
        <f t="shared" si="34"/>
        <v>7802.5810499999998</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3297</v>
      </c>
      <c r="B1" s="377"/>
      <c r="C1" s="377"/>
    </row>
    <row r="2" spans="1:17" ht="33" customHeight="1" x14ac:dyDescent="0.2">
      <c r="A2" s="378" t="s">
        <v>3298</v>
      </c>
      <c r="B2" s="379"/>
      <c r="C2" s="376"/>
      <c r="D2" s="4"/>
      <c r="E2" s="4"/>
      <c r="F2" s="4"/>
      <c r="G2" s="4"/>
      <c r="H2" s="4"/>
      <c r="I2" s="4"/>
      <c r="J2" s="4"/>
      <c r="K2" s="4"/>
      <c r="L2" s="4"/>
      <c r="M2" s="4"/>
      <c r="N2" s="4"/>
      <c r="O2" s="4"/>
      <c r="P2" s="4"/>
      <c r="Q2" s="4"/>
    </row>
    <row r="3" spans="1:17" ht="18.75" customHeight="1" x14ac:dyDescent="0.2">
      <c r="A3" s="42" t="s">
        <v>3299</v>
      </c>
      <c r="B3" s="380" t="s">
        <v>3300</v>
      </c>
      <c r="C3" s="376"/>
      <c r="D3" s="4"/>
      <c r="E3" s="4"/>
      <c r="F3" s="4"/>
      <c r="G3" s="4"/>
      <c r="H3" s="4"/>
      <c r="I3" s="4"/>
      <c r="J3" s="4"/>
      <c r="K3" s="4"/>
      <c r="L3" s="4"/>
      <c r="M3" s="4"/>
      <c r="N3" s="4"/>
      <c r="O3" s="4"/>
      <c r="P3" s="4"/>
      <c r="Q3" s="4"/>
    </row>
    <row r="4" spans="1:17" ht="37.5" hidden="1" customHeight="1" x14ac:dyDescent="0.2">
      <c r="A4" s="43" t="s">
        <v>3301</v>
      </c>
      <c r="B4" s="375" t="s">
        <v>3302</v>
      </c>
      <c r="C4" s="376"/>
      <c r="D4" s="4"/>
      <c r="E4" s="4"/>
      <c r="F4" s="4"/>
      <c r="G4" s="4"/>
      <c r="H4" s="4"/>
      <c r="I4" s="4"/>
      <c r="J4" s="4"/>
      <c r="K4" s="4"/>
      <c r="L4" s="4"/>
      <c r="M4" s="4"/>
      <c r="N4" s="4"/>
      <c r="O4" s="4"/>
      <c r="P4" s="4"/>
      <c r="Q4" s="4"/>
    </row>
    <row r="5" spans="1:17" ht="48" hidden="1" customHeight="1" x14ac:dyDescent="0.2">
      <c r="A5" s="43" t="s">
        <v>3301</v>
      </c>
      <c r="B5" s="375" t="s">
        <v>3303</v>
      </c>
      <c r="C5" s="376"/>
      <c r="D5" s="4"/>
      <c r="E5" s="4"/>
      <c r="F5" s="4"/>
      <c r="G5" s="4"/>
      <c r="H5" s="4"/>
      <c r="I5" s="4"/>
      <c r="J5" s="4"/>
      <c r="K5" s="4"/>
      <c r="L5" s="4"/>
      <c r="M5" s="4"/>
      <c r="N5" s="4"/>
      <c r="O5" s="4"/>
      <c r="P5" s="4"/>
      <c r="Q5" s="4"/>
    </row>
    <row r="6" spans="1:17" ht="59.25" hidden="1" customHeight="1" x14ac:dyDescent="0.2">
      <c r="A6" s="43" t="s">
        <v>3301</v>
      </c>
      <c r="B6" s="375" t="s">
        <v>3304</v>
      </c>
      <c r="C6" s="376"/>
      <c r="D6" s="4"/>
      <c r="E6" s="4"/>
      <c r="F6" s="4"/>
      <c r="G6" s="4"/>
      <c r="H6" s="4"/>
      <c r="I6" s="4"/>
      <c r="J6" s="4"/>
      <c r="K6" s="4"/>
      <c r="L6" s="4"/>
      <c r="M6" s="4"/>
      <c r="N6" s="4"/>
      <c r="O6" s="4"/>
      <c r="P6" s="4"/>
      <c r="Q6" s="4"/>
    </row>
    <row r="7" spans="1:17" ht="48" hidden="1" customHeight="1" x14ac:dyDescent="0.2">
      <c r="A7" s="43" t="s">
        <v>3305</v>
      </c>
      <c r="B7" s="375" t="s">
        <v>3306</v>
      </c>
      <c r="C7" s="376"/>
      <c r="D7" s="4"/>
      <c r="E7" s="4"/>
      <c r="F7" s="4"/>
      <c r="G7" s="4"/>
      <c r="H7" s="4"/>
      <c r="I7" s="4"/>
      <c r="J7" s="4"/>
      <c r="K7" s="4"/>
      <c r="L7" s="4"/>
      <c r="M7" s="4"/>
      <c r="N7" s="4"/>
      <c r="O7" s="4"/>
      <c r="P7" s="4"/>
      <c r="Q7" s="4"/>
    </row>
    <row r="8" spans="1:17" ht="41.25" hidden="1" customHeight="1" x14ac:dyDescent="0.2">
      <c r="A8" s="43" t="s">
        <v>3307</v>
      </c>
      <c r="B8" s="375" t="s">
        <v>3308</v>
      </c>
      <c r="C8" s="376"/>
      <c r="D8" s="4"/>
      <c r="E8" s="4"/>
      <c r="F8" s="4"/>
      <c r="G8" s="4"/>
      <c r="H8" s="4"/>
      <c r="I8" s="4"/>
      <c r="J8" s="4"/>
      <c r="K8" s="4"/>
      <c r="L8" s="4"/>
      <c r="M8" s="4"/>
      <c r="N8" s="4"/>
      <c r="O8" s="4"/>
      <c r="P8" s="4"/>
      <c r="Q8" s="4"/>
    </row>
    <row r="9" spans="1:17" ht="59.25" hidden="1" customHeight="1" x14ac:dyDescent="0.2">
      <c r="A9" s="43" t="s">
        <v>3309</v>
      </c>
      <c r="B9" s="375" t="s">
        <v>3310</v>
      </c>
      <c r="C9" s="376"/>
      <c r="D9" s="4"/>
      <c r="E9" s="4"/>
      <c r="F9" s="4"/>
      <c r="G9" s="4"/>
      <c r="H9" s="4"/>
      <c r="I9" s="4"/>
      <c r="J9" s="4"/>
      <c r="K9" s="4"/>
      <c r="L9" s="4"/>
      <c r="M9" s="4"/>
      <c r="N9" s="4"/>
      <c r="O9" s="4"/>
      <c r="P9" s="4"/>
      <c r="Q9" s="4"/>
    </row>
    <row r="10" spans="1:17" ht="61.5" hidden="1" customHeight="1" x14ac:dyDescent="0.2">
      <c r="A10" s="43" t="s">
        <v>3309</v>
      </c>
      <c r="B10" s="375" t="s">
        <v>3311</v>
      </c>
      <c r="C10" s="376"/>
      <c r="D10" s="4"/>
      <c r="E10" s="4"/>
      <c r="F10" s="4"/>
      <c r="G10" s="4"/>
      <c r="H10" s="4"/>
      <c r="I10" s="4"/>
      <c r="J10" s="4"/>
      <c r="K10" s="4"/>
      <c r="L10" s="4"/>
      <c r="M10" s="4"/>
      <c r="N10" s="4"/>
      <c r="O10" s="4"/>
      <c r="P10" s="4"/>
      <c r="Q10" s="4"/>
    </row>
    <row r="11" spans="1:17" ht="43.5" hidden="1" customHeight="1" x14ac:dyDescent="0.2">
      <c r="A11" s="43" t="s">
        <v>3309</v>
      </c>
      <c r="B11" s="375" t="s">
        <v>3312</v>
      </c>
      <c r="C11" s="376"/>
      <c r="D11" s="4"/>
      <c r="E11" s="4"/>
      <c r="F11" s="4"/>
      <c r="G11" s="4"/>
      <c r="H11" s="4"/>
      <c r="I11" s="4"/>
      <c r="J11" s="4"/>
      <c r="K11" s="4"/>
      <c r="L11" s="4"/>
      <c r="M11" s="4"/>
      <c r="N11" s="4"/>
      <c r="O11" s="4"/>
      <c r="P11" s="4"/>
      <c r="Q11" s="4"/>
    </row>
    <row r="12" spans="1:17" ht="27.75" hidden="1" customHeight="1" x14ac:dyDescent="0.2">
      <c r="A12" s="43" t="s">
        <v>3313</v>
      </c>
      <c r="B12" s="375" t="s">
        <v>3314</v>
      </c>
      <c r="C12" s="376"/>
      <c r="D12" s="4"/>
      <c r="E12" s="4"/>
      <c r="F12" s="4"/>
      <c r="G12" s="4"/>
      <c r="H12" s="4"/>
      <c r="I12" s="4"/>
      <c r="J12" s="4"/>
      <c r="K12" s="4"/>
      <c r="L12" s="4"/>
      <c r="M12" s="4"/>
      <c r="N12" s="4"/>
      <c r="O12" s="4"/>
      <c r="P12" s="4"/>
      <c r="Q12" s="4"/>
    </row>
    <row r="13" spans="1:17" ht="27.75" hidden="1" customHeight="1" x14ac:dyDescent="0.2">
      <c r="A13" s="43" t="s">
        <v>3315</v>
      </c>
      <c r="B13" s="375" t="s">
        <v>3316</v>
      </c>
      <c r="C13" s="376"/>
      <c r="D13" s="4"/>
      <c r="E13" s="4"/>
      <c r="F13" s="4"/>
      <c r="G13" s="4"/>
      <c r="H13" s="4"/>
      <c r="I13" s="4"/>
      <c r="J13" s="4"/>
      <c r="K13" s="4"/>
      <c r="L13" s="4"/>
      <c r="M13" s="4"/>
      <c r="N13" s="4"/>
      <c r="O13" s="4"/>
      <c r="P13" s="4"/>
      <c r="Q13" s="4"/>
    </row>
    <row r="14" spans="1:17" ht="45.75" hidden="1" customHeight="1" x14ac:dyDescent="0.2">
      <c r="A14" s="43" t="s">
        <v>3317</v>
      </c>
      <c r="B14" s="375" t="s">
        <v>3318</v>
      </c>
      <c r="C14" s="376"/>
      <c r="D14" s="4"/>
      <c r="E14" s="4"/>
      <c r="F14" s="4"/>
      <c r="G14" s="4"/>
      <c r="H14" s="4"/>
      <c r="I14" s="4"/>
      <c r="J14" s="4"/>
      <c r="K14" s="4"/>
      <c r="L14" s="4"/>
      <c r="M14" s="4"/>
      <c r="N14" s="4"/>
      <c r="O14" s="4"/>
      <c r="P14" s="4"/>
      <c r="Q14" s="4"/>
    </row>
    <row r="15" spans="1:17" ht="45.75" hidden="1" customHeight="1" x14ac:dyDescent="0.2">
      <c r="A15" s="43" t="s">
        <v>3319</v>
      </c>
      <c r="B15" s="375" t="s">
        <v>3320</v>
      </c>
      <c r="C15" s="376"/>
      <c r="D15" s="4"/>
      <c r="E15" s="4"/>
      <c r="F15" s="4"/>
      <c r="G15" s="4"/>
      <c r="H15" s="4"/>
      <c r="I15" s="4"/>
      <c r="J15" s="4"/>
      <c r="K15" s="4"/>
      <c r="L15" s="4"/>
      <c r="M15" s="4"/>
      <c r="N15" s="4"/>
      <c r="O15" s="4"/>
      <c r="P15" s="4"/>
      <c r="Q15" s="4"/>
    </row>
    <row r="16" spans="1:17" ht="51" hidden="1" customHeight="1" x14ac:dyDescent="0.2">
      <c r="A16" s="43" t="s">
        <v>3321</v>
      </c>
      <c r="B16" s="375" t="s">
        <v>3322</v>
      </c>
      <c r="C16" s="376"/>
      <c r="D16" s="4"/>
      <c r="E16" s="4"/>
      <c r="F16" s="4"/>
      <c r="G16" s="4"/>
      <c r="H16" s="4"/>
      <c r="I16" s="4"/>
      <c r="J16" s="4"/>
      <c r="K16" s="4"/>
      <c r="L16" s="4"/>
      <c r="M16" s="4"/>
      <c r="N16" s="4"/>
      <c r="O16" s="4"/>
      <c r="P16" s="4"/>
      <c r="Q16" s="4"/>
    </row>
    <row r="17" spans="1:17" ht="27.75" hidden="1" customHeight="1" x14ac:dyDescent="0.2">
      <c r="A17" s="43" t="s">
        <v>3323</v>
      </c>
      <c r="B17" s="375" t="s">
        <v>3324</v>
      </c>
      <c r="C17" s="376"/>
      <c r="D17" s="4"/>
      <c r="E17" s="4"/>
      <c r="F17" s="4"/>
      <c r="G17" s="4"/>
      <c r="H17" s="4"/>
      <c r="I17" s="4"/>
      <c r="J17" s="4"/>
      <c r="K17" s="4"/>
      <c r="L17" s="4"/>
      <c r="M17" s="4"/>
      <c r="N17" s="4"/>
      <c r="O17" s="4"/>
      <c r="P17" s="4"/>
      <c r="Q17" s="4"/>
    </row>
    <row r="18" spans="1:17" ht="27.75" hidden="1" customHeight="1" x14ac:dyDescent="0.2">
      <c r="A18" s="43" t="s">
        <v>3325</v>
      </c>
      <c r="B18" s="375" t="s">
        <v>3326</v>
      </c>
      <c r="C18" s="376"/>
      <c r="D18" s="4"/>
      <c r="E18" s="4"/>
      <c r="F18" s="4"/>
      <c r="G18" s="4"/>
      <c r="H18" s="4"/>
      <c r="I18" s="4"/>
      <c r="J18" s="4"/>
      <c r="K18" s="4"/>
      <c r="L18" s="4"/>
      <c r="M18" s="4"/>
      <c r="N18" s="4"/>
      <c r="O18" s="4"/>
      <c r="P18" s="4"/>
      <c r="Q18" s="4"/>
    </row>
    <row r="19" spans="1:17" ht="45" hidden="1" customHeight="1" x14ac:dyDescent="0.2">
      <c r="A19" s="43" t="s">
        <v>3325</v>
      </c>
      <c r="B19" s="375" t="s">
        <v>3327</v>
      </c>
      <c r="C19" s="376"/>
      <c r="D19" s="4"/>
      <c r="E19" s="4"/>
      <c r="F19" s="4"/>
      <c r="G19" s="4"/>
      <c r="H19" s="4"/>
      <c r="I19" s="4"/>
      <c r="J19" s="4"/>
      <c r="K19" s="4"/>
      <c r="L19" s="4"/>
      <c r="M19" s="4"/>
      <c r="N19" s="4"/>
      <c r="O19" s="4"/>
      <c r="P19" s="4"/>
      <c r="Q19" s="4"/>
    </row>
    <row r="20" spans="1:17" ht="45" hidden="1" customHeight="1" x14ac:dyDescent="0.2">
      <c r="A20" s="43" t="s">
        <v>3328</v>
      </c>
      <c r="B20" s="375" t="s">
        <v>3329</v>
      </c>
      <c r="C20" s="376"/>
      <c r="D20" s="4"/>
      <c r="E20" s="4"/>
      <c r="F20" s="4"/>
      <c r="G20" s="4"/>
      <c r="H20" s="4"/>
      <c r="I20" s="4"/>
      <c r="J20" s="4"/>
      <c r="K20" s="4"/>
      <c r="L20" s="4"/>
      <c r="M20" s="4"/>
      <c r="N20" s="4"/>
      <c r="O20" s="4"/>
      <c r="P20" s="4"/>
      <c r="Q20" s="4"/>
    </row>
    <row r="21" spans="1:17" ht="30" hidden="1" customHeight="1" x14ac:dyDescent="0.2">
      <c r="A21" s="43" t="s">
        <v>3330</v>
      </c>
      <c r="B21" s="375" t="s">
        <v>3331</v>
      </c>
      <c r="C21" s="376"/>
      <c r="D21" s="4"/>
      <c r="E21" s="4"/>
      <c r="F21" s="4"/>
      <c r="G21" s="4"/>
      <c r="H21" s="4"/>
      <c r="I21" s="4"/>
      <c r="J21" s="4"/>
      <c r="K21" s="4"/>
      <c r="L21" s="4"/>
      <c r="M21" s="4"/>
      <c r="N21" s="4"/>
      <c r="O21" s="4"/>
      <c r="P21" s="4"/>
      <c r="Q21" s="4"/>
    </row>
    <row r="22" spans="1:17" ht="30" hidden="1" customHeight="1" x14ac:dyDescent="0.2">
      <c r="A22" s="43" t="s">
        <v>3332</v>
      </c>
      <c r="B22" s="375" t="s">
        <v>3333</v>
      </c>
      <c r="C22" s="376"/>
      <c r="D22" s="4"/>
      <c r="E22" s="4"/>
      <c r="F22" s="4"/>
      <c r="G22" s="4"/>
      <c r="H22" s="4"/>
      <c r="I22" s="4"/>
      <c r="J22" s="4"/>
      <c r="K22" s="4"/>
      <c r="L22" s="4"/>
      <c r="M22" s="4"/>
      <c r="N22" s="4"/>
      <c r="O22" s="4"/>
      <c r="P22" s="4"/>
      <c r="Q22" s="4"/>
    </row>
    <row r="23" spans="1:17" ht="30" hidden="1" customHeight="1" x14ac:dyDescent="0.2">
      <c r="A23" s="43" t="s">
        <v>3334</v>
      </c>
      <c r="B23" s="375" t="s">
        <v>3335</v>
      </c>
      <c r="C23" s="376"/>
      <c r="D23" s="4"/>
      <c r="E23" s="4"/>
      <c r="F23" s="4"/>
      <c r="G23" s="4"/>
      <c r="H23" s="4"/>
      <c r="I23" s="4"/>
      <c r="J23" s="4"/>
      <c r="K23" s="4"/>
      <c r="L23" s="4"/>
      <c r="M23" s="4"/>
      <c r="N23" s="4"/>
      <c r="O23" s="4"/>
      <c r="P23" s="4"/>
      <c r="Q23" s="4"/>
    </row>
    <row r="24" spans="1:17" ht="30" hidden="1" customHeight="1" x14ac:dyDescent="0.2">
      <c r="A24" s="43" t="s">
        <v>3336</v>
      </c>
      <c r="B24" s="375" t="s">
        <v>3337</v>
      </c>
      <c r="C24" s="376"/>
      <c r="D24" s="4"/>
      <c r="E24" s="4"/>
      <c r="F24" s="4"/>
      <c r="G24" s="4"/>
      <c r="H24" s="4"/>
      <c r="I24" s="4"/>
      <c r="J24" s="4"/>
      <c r="K24" s="4"/>
      <c r="L24" s="4"/>
      <c r="M24" s="4"/>
      <c r="N24" s="4"/>
      <c r="O24" s="4"/>
      <c r="P24" s="4"/>
      <c r="Q24" s="4"/>
    </row>
    <row r="25" spans="1:17" ht="30" hidden="1" customHeight="1" x14ac:dyDescent="0.2">
      <c r="A25" s="43" t="s">
        <v>3338</v>
      </c>
      <c r="B25" s="375" t="s">
        <v>3339</v>
      </c>
      <c r="C25" s="376"/>
      <c r="D25" s="4"/>
      <c r="E25" s="4"/>
      <c r="F25" s="4"/>
      <c r="G25" s="4"/>
      <c r="H25" s="4"/>
      <c r="I25" s="4"/>
      <c r="J25" s="4"/>
      <c r="K25" s="4"/>
      <c r="L25" s="4"/>
      <c r="M25" s="4"/>
      <c r="N25" s="4"/>
      <c r="O25" s="4"/>
      <c r="P25" s="4"/>
      <c r="Q25" s="4"/>
    </row>
    <row r="26" spans="1:17" ht="30" hidden="1" customHeight="1" x14ac:dyDescent="0.2">
      <c r="A26" s="43" t="s">
        <v>3340</v>
      </c>
      <c r="B26" s="375" t="s">
        <v>3341</v>
      </c>
      <c r="C26" s="376"/>
      <c r="D26" s="4"/>
      <c r="E26" s="4"/>
      <c r="F26" s="4"/>
      <c r="G26" s="4"/>
      <c r="H26" s="4"/>
      <c r="I26" s="4"/>
      <c r="J26" s="4"/>
      <c r="K26" s="4"/>
      <c r="L26" s="4"/>
      <c r="M26" s="4"/>
      <c r="N26" s="4"/>
      <c r="O26" s="4"/>
      <c r="P26" s="4"/>
      <c r="Q26" s="4"/>
    </row>
    <row r="27" spans="1:17" ht="70.5" hidden="1" customHeight="1" x14ac:dyDescent="0.2">
      <c r="A27" s="43" t="s">
        <v>3342</v>
      </c>
      <c r="B27" s="375" t="s">
        <v>3343</v>
      </c>
      <c r="C27" s="376"/>
      <c r="D27" s="4"/>
      <c r="E27" s="4"/>
      <c r="F27" s="4"/>
      <c r="G27" s="4"/>
      <c r="H27" s="4"/>
      <c r="I27" s="4"/>
      <c r="J27" s="4"/>
      <c r="K27" s="4"/>
      <c r="L27" s="4"/>
      <c r="M27" s="4"/>
      <c r="N27" s="4"/>
      <c r="O27" s="4"/>
      <c r="P27" s="4"/>
      <c r="Q27" s="4"/>
    </row>
    <row r="28" spans="1:17" ht="48" hidden="1" customHeight="1" x14ac:dyDescent="0.2">
      <c r="A28" s="43" t="s">
        <v>3344</v>
      </c>
      <c r="B28" s="375" t="s">
        <v>3345</v>
      </c>
      <c r="C28" s="376"/>
      <c r="D28" s="4"/>
      <c r="E28" s="4"/>
      <c r="F28" s="4"/>
      <c r="G28" s="4"/>
      <c r="H28" s="4"/>
      <c r="I28" s="4"/>
      <c r="J28" s="4"/>
      <c r="K28" s="4"/>
      <c r="L28" s="4"/>
      <c r="M28" s="4"/>
      <c r="N28" s="4"/>
      <c r="O28" s="4"/>
      <c r="P28" s="4"/>
      <c r="Q28" s="4"/>
    </row>
    <row r="29" spans="1:17" ht="100.5" hidden="1" customHeight="1" x14ac:dyDescent="0.2">
      <c r="A29" s="43" t="s">
        <v>3346</v>
      </c>
      <c r="B29" s="375" t="s">
        <v>3347</v>
      </c>
      <c r="C29" s="376"/>
      <c r="D29" s="4"/>
      <c r="E29" s="4"/>
      <c r="F29" s="4"/>
      <c r="G29" s="4"/>
      <c r="H29" s="4"/>
      <c r="I29" s="4"/>
      <c r="J29" s="4"/>
      <c r="K29" s="4"/>
      <c r="L29" s="4"/>
      <c r="M29" s="4"/>
      <c r="N29" s="4"/>
      <c r="O29" s="4"/>
      <c r="P29" s="4"/>
      <c r="Q29" s="4"/>
    </row>
    <row r="30" spans="1:17" ht="45" hidden="1" customHeight="1" x14ac:dyDescent="0.2">
      <c r="A30" s="43" t="s">
        <v>3348</v>
      </c>
      <c r="B30" s="375" t="s">
        <v>3349</v>
      </c>
      <c r="C30" s="376"/>
      <c r="D30" s="4"/>
      <c r="E30" s="4"/>
      <c r="F30" s="4"/>
      <c r="G30" s="4"/>
      <c r="H30" s="4"/>
      <c r="I30" s="4"/>
      <c r="J30" s="4"/>
      <c r="K30" s="4"/>
      <c r="L30" s="4"/>
      <c r="M30" s="4"/>
      <c r="N30" s="4"/>
      <c r="O30" s="4"/>
      <c r="P30" s="4"/>
      <c r="Q30" s="4"/>
    </row>
    <row r="31" spans="1:17" ht="45" hidden="1" customHeight="1" x14ac:dyDescent="0.2">
      <c r="A31" s="43" t="s">
        <v>3350</v>
      </c>
      <c r="B31" s="375" t="s">
        <v>3351</v>
      </c>
      <c r="C31" s="376"/>
      <c r="D31" s="4"/>
      <c r="E31" s="4"/>
      <c r="F31" s="4"/>
      <c r="G31" s="4"/>
      <c r="H31" s="4"/>
      <c r="I31" s="4"/>
      <c r="J31" s="4"/>
      <c r="K31" s="4"/>
      <c r="L31" s="4"/>
      <c r="M31" s="4"/>
      <c r="N31" s="4"/>
      <c r="O31" s="4"/>
      <c r="P31" s="4"/>
      <c r="Q31" s="4"/>
    </row>
    <row r="32" spans="1:17" ht="45" hidden="1" customHeight="1" x14ac:dyDescent="0.2">
      <c r="A32" s="43" t="s">
        <v>3352</v>
      </c>
      <c r="B32" s="375" t="s">
        <v>3353</v>
      </c>
      <c r="C32" s="376"/>
      <c r="D32" s="4"/>
      <c r="E32" s="4"/>
      <c r="F32" s="4"/>
      <c r="G32" s="4"/>
      <c r="H32" s="4"/>
      <c r="I32" s="4"/>
      <c r="J32" s="4"/>
      <c r="K32" s="4"/>
      <c r="L32" s="4"/>
      <c r="M32" s="4"/>
      <c r="N32" s="4"/>
      <c r="O32" s="4"/>
      <c r="P32" s="4"/>
      <c r="Q32" s="4"/>
    </row>
    <row r="33" spans="1:17" ht="72" hidden="1" customHeight="1" x14ac:dyDescent="0.2">
      <c r="A33" s="43" t="s">
        <v>3354</v>
      </c>
      <c r="B33" s="375" t="s">
        <v>3355</v>
      </c>
      <c r="C33" s="376"/>
      <c r="D33" s="4"/>
      <c r="E33" s="4"/>
      <c r="F33" s="4"/>
      <c r="G33" s="4"/>
      <c r="H33" s="4"/>
      <c r="I33" s="4"/>
      <c r="J33" s="4"/>
      <c r="K33" s="4"/>
      <c r="L33" s="4"/>
      <c r="M33" s="4"/>
      <c r="N33" s="4"/>
      <c r="O33" s="4"/>
      <c r="P33" s="4"/>
      <c r="Q33" s="4"/>
    </row>
    <row r="34" spans="1:17" ht="79.5" hidden="1" customHeight="1" x14ac:dyDescent="0.2">
      <c r="A34" s="43" t="s">
        <v>3356</v>
      </c>
      <c r="B34" s="375" t="s">
        <v>3357</v>
      </c>
      <c r="C34" s="376"/>
      <c r="D34" s="4"/>
      <c r="E34" s="4"/>
      <c r="F34" s="4"/>
      <c r="G34" s="4"/>
      <c r="H34" s="4"/>
      <c r="I34" s="4"/>
      <c r="J34" s="4"/>
      <c r="K34" s="4"/>
      <c r="L34" s="4"/>
      <c r="M34" s="4"/>
      <c r="N34" s="4"/>
      <c r="O34" s="4"/>
      <c r="P34" s="4"/>
      <c r="Q34" s="4"/>
    </row>
    <row r="35" spans="1:17" ht="70.5" hidden="1" customHeight="1" x14ac:dyDescent="0.2">
      <c r="A35" s="43" t="s">
        <v>3358</v>
      </c>
      <c r="B35" s="375" t="s">
        <v>3359</v>
      </c>
      <c r="C35" s="376"/>
      <c r="D35" s="4"/>
      <c r="E35" s="4"/>
      <c r="F35" s="4"/>
      <c r="G35" s="4"/>
      <c r="H35" s="4"/>
      <c r="I35" s="4"/>
      <c r="J35" s="4"/>
      <c r="K35" s="4"/>
      <c r="L35" s="4"/>
      <c r="M35" s="4"/>
      <c r="N35" s="4"/>
      <c r="O35" s="4"/>
      <c r="P35" s="4"/>
      <c r="Q35" s="4"/>
    </row>
    <row r="36" spans="1:17" ht="45.75" hidden="1" customHeight="1" x14ac:dyDescent="0.2">
      <c r="A36" s="43" t="s">
        <v>3360</v>
      </c>
      <c r="B36" s="375" t="s">
        <v>3361</v>
      </c>
      <c r="C36" s="376"/>
      <c r="D36" s="4"/>
      <c r="E36" s="4"/>
      <c r="F36" s="4"/>
      <c r="G36" s="4"/>
      <c r="H36" s="4"/>
      <c r="I36" s="4"/>
      <c r="J36" s="4"/>
      <c r="K36" s="4"/>
      <c r="L36" s="4"/>
      <c r="M36" s="4"/>
      <c r="N36" s="4"/>
      <c r="O36" s="4"/>
      <c r="P36" s="4"/>
      <c r="Q36" s="4"/>
    </row>
    <row r="37" spans="1:17" ht="54.75" hidden="1" customHeight="1" x14ac:dyDescent="0.2">
      <c r="A37" s="43" t="s">
        <v>3362</v>
      </c>
      <c r="B37" s="375" t="s">
        <v>3363</v>
      </c>
      <c r="C37" s="376"/>
      <c r="D37" s="4"/>
      <c r="E37" s="4"/>
      <c r="F37" s="4"/>
      <c r="G37" s="4"/>
      <c r="H37" s="4"/>
      <c r="I37" s="4"/>
      <c r="J37" s="4"/>
      <c r="K37" s="4"/>
      <c r="L37" s="4"/>
      <c r="M37" s="4"/>
      <c r="N37" s="4"/>
      <c r="O37" s="4"/>
      <c r="P37" s="4"/>
      <c r="Q37" s="4"/>
    </row>
    <row r="38" spans="1:17" ht="37.5" hidden="1" customHeight="1" x14ac:dyDescent="0.2">
      <c r="A38" s="43" t="s">
        <v>3364</v>
      </c>
      <c r="B38" s="375" t="s">
        <v>3365</v>
      </c>
      <c r="C38" s="376"/>
      <c r="D38" s="4"/>
      <c r="E38" s="4"/>
      <c r="F38" s="4"/>
      <c r="G38" s="4"/>
      <c r="H38" s="4"/>
      <c r="I38" s="4"/>
      <c r="J38" s="4"/>
      <c r="K38" s="4"/>
      <c r="L38" s="4"/>
      <c r="M38" s="4"/>
      <c r="N38" s="4"/>
      <c r="O38" s="4"/>
      <c r="P38" s="4"/>
      <c r="Q38" s="4"/>
    </row>
    <row r="39" spans="1:17" ht="61.5" hidden="1" customHeight="1" x14ac:dyDescent="0.2">
      <c r="A39" s="43" t="s">
        <v>3366</v>
      </c>
      <c r="B39" s="375" t="s">
        <v>3367</v>
      </c>
      <c r="C39" s="376"/>
      <c r="D39" s="4"/>
      <c r="E39" s="4"/>
      <c r="F39" s="4"/>
      <c r="G39" s="4"/>
      <c r="H39" s="4"/>
      <c r="I39" s="4"/>
      <c r="J39" s="4"/>
      <c r="K39" s="4"/>
      <c r="L39" s="4"/>
      <c r="M39" s="4"/>
      <c r="N39" s="4"/>
      <c r="O39" s="4"/>
      <c r="P39" s="4"/>
      <c r="Q39" s="4"/>
    </row>
    <row r="40" spans="1:17" ht="53.25" hidden="1" customHeight="1" x14ac:dyDescent="0.2">
      <c r="A40" s="43" t="s">
        <v>3368</v>
      </c>
      <c r="B40" s="375" t="s">
        <v>3369</v>
      </c>
      <c r="C40" s="376"/>
      <c r="D40" s="4"/>
      <c r="E40" s="4"/>
      <c r="F40" s="4"/>
      <c r="G40" s="4"/>
      <c r="H40" s="4"/>
      <c r="I40" s="4"/>
      <c r="J40" s="4"/>
      <c r="K40" s="4"/>
      <c r="L40" s="4"/>
      <c r="M40" s="4"/>
      <c r="N40" s="4"/>
      <c r="O40" s="4"/>
      <c r="P40" s="4"/>
      <c r="Q40" s="4"/>
    </row>
    <row r="41" spans="1:17" ht="73.5" hidden="1" customHeight="1" x14ac:dyDescent="0.2">
      <c r="A41" s="43" t="s">
        <v>3370</v>
      </c>
      <c r="B41" s="375" t="s">
        <v>3371</v>
      </c>
      <c r="C41" s="376"/>
      <c r="D41" s="4"/>
      <c r="E41" s="4"/>
      <c r="F41" s="4"/>
      <c r="G41" s="4"/>
      <c r="H41" s="4"/>
      <c r="I41" s="4"/>
      <c r="J41" s="4"/>
      <c r="K41" s="4"/>
      <c r="L41" s="4"/>
      <c r="M41" s="4"/>
      <c r="N41" s="4"/>
      <c r="O41" s="4"/>
      <c r="P41" s="4"/>
      <c r="Q41" s="4"/>
    </row>
    <row r="42" spans="1:17" ht="57.75" hidden="1" customHeight="1" x14ac:dyDescent="0.2">
      <c r="A42" s="43" t="s">
        <v>3372</v>
      </c>
      <c r="B42" s="375" t="s">
        <v>3373</v>
      </c>
      <c r="C42" s="376"/>
      <c r="D42" s="4"/>
      <c r="E42" s="4"/>
      <c r="F42" s="4"/>
      <c r="G42" s="4"/>
      <c r="H42" s="4"/>
      <c r="I42" s="4"/>
      <c r="J42" s="4"/>
      <c r="K42" s="4"/>
      <c r="L42" s="4"/>
      <c r="M42" s="4"/>
      <c r="N42" s="4"/>
      <c r="O42" s="4"/>
      <c r="P42" s="4"/>
      <c r="Q42" s="4"/>
    </row>
    <row r="43" spans="1:17" ht="84" hidden="1" customHeight="1" x14ac:dyDescent="0.2">
      <c r="A43" s="43" t="s">
        <v>3374</v>
      </c>
      <c r="B43" s="375" t="s">
        <v>3375</v>
      </c>
      <c r="C43" s="376"/>
      <c r="D43" s="4"/>
      <c r="E43" s="4"/>
      <c r="F43" s="4"/>
      <c r="G43" s="4"/>
      <c r="H43" s="4"/>
      <c r="I43" s="4"/>
      <c r="J43" s="4"/>
      <c r="K43" s="4"/>
      <c r="L43" s="4"/>
      <c r="M43" s="4"/>
      <c r="N43" s="4"/>
      <c r="O43" s="4"/>
      <c r="P43" s="4"/>
      <c r="Q43" s="4"/>
    </row>
    <row r="44" spans="1:17" ht="48" hidden="1" customHeight="1" x14ac:dyDescent="0.2">
      <c r="A44" s="43" t="s">
        <v>3376</v>
      </c>
      <c r="B44" s="375" t="s">
        <v>3377</v>
      </c>
      <c r="C44" s="376"/>
      <c r="D44" s="4"/>
      <c r="E44" s="4"/>
      <c r="F44" s="4"/>
      <c r="G44" s="4"/>
      <c r="H44" s="4"/>
      <c r="I44" s="4"/>
      <c r="J44" s="4"/>
      <c r="K44" s="4"/>
      <c r="L44" s="4"/>
      <c r="M44" s="4"/>
      <c r="N44" s="4"/>
      <c r="O44" s="4"/>
      <c r="P44" s="4"/>
      <c r="Q44" s="4"/>
    </row>
    <row r="45" spans="1:17" ht="57" hidden="1" customHeight="1" x14ac:dyDescent="0.2">
      <c r="A45" s="43" t="s">
        <v>3378</v>
      </c>
      <c r="B45" s="375" t="s">
        <v>3379</v>
      </c>
      <c r="C45" s="376"/>
      <c r="D45" s="4"/>
      <c r="E45" s="4"/>
      <c r="F45" s="4"/>
      <c r="G45" s="4"/>
      <c r="H45" s="4"/>
      <c r="I45" s="4"/>
      <c r="J45" s="4"/>
      <c r="K45" s="4"/>
      <c r="L45" s="4"/>
      <c r="M45" s="4"/>
      <c r="N45" s="4"/>
      <c r="O45" s="4"/>
      <c r="P45" s="4"/>
      <c r="Q45" s="4"/>
    </row>
    <row r="46" spans="1:17" ht="73.5" hidden="1" customHeight="1" x14ac:dyDescent="0.2">
      <c r="A46" s="43" t="s">
        <v>3380</v>
      </c>
      <c r="B46" s="385" t="s">
        <v>3381</v>
      </c>
      <c r="C46" s="376"/>
      <c r="D46" s="41"/>
      <c r="E46" s="4"/>
      <c r="F46" s="4"/>
      <c r="G46" s="4"/>
      <c r="H46" s="4"/>
      <c r="I46" s="4"/>
      <c r="J46" s="4"/>
      <c r="K46" s="4"/>
      <c r="L46" s="4"/>
      <c r="M46" s="4"/>
      <c r="N46" s="4"/>
      <c r="O46" s="4"/>
      <c r="P46" s="4"/>
      <c r="Q46" s="4"/>
    </row>
    <row r="47" spans="1:17" ht="66" hidden="1" customHeight="1" x14ac:dyDescent="0.2">
      <c r="A47" s="48" t="s">
        <v>3382</v>
      </c>
      <c r="B47" s="386" t="s">
        <v>3383</v>
      </c>
      <c r="C47" s="386"/>
      <c r="D47" s="4"/>
      <c r="E47" s="4"/>
      <c r="F47" s="4"/>
      <c r="G47" s="4"/>
      <c r="H47" s="4"/>
      <c r="I47" s="4"/>
      <c r="J47" s="4"/>
      <c r="K47" s="4"/>
      <c r="L47" s="4"/>
      <c r="M47" s="4"/>
      <c r="N47" s="4"/>
      <c r="O47" s="4"/>
      <c r="P47" s="4"/>
      <c r="Q47" s="4"/>
    </row>
    <row r="48" spans="1:17" ht="123.75" customHeight="1" x14ac:dyDescent="0.2">
      <c r="A48" s="269" t="s">
        <v>3384</v>
      </c>
      <c r="B48" s="384" t="s">
        <v>3385</v>
      </c>
      <c r="C48" s="383"/>
      <c r="D48" s="4"/>
      <c r="E48" s="4"/>
      <c r="F48" s="4"/>
      <c r="G48" s="4"/>
      <c r="H48" s="4"/>
      <c r="I48" s="4"/>
      <c r="J48" s="4"/>
      <c r="K48" s="4"/>
      <c r="L48" s="4"/>
      <c r="M48" s="4"/>
      <c r="N48" s="4"/>
      <c r="O48" s="4"/>
      <c r="P48" s="4"/>
      <c r="Q48" s="4"/>
    </row>
    <row r="49" spans="1:17" ht="34.5" customHeight="1" x14ac:dyDescent="0.2">
      <c r="A49" s="269" t="s">
        <v>3386</v>
      </c>
      <c r="B49" s="382" t="s">
        <v>3387</v>
      </c>
      <c r="C49" s="383"/>
      <c r="D49" s="4"/>
      <c r="E49" s="4"/>
      <c r="F49" s="4"/>
      <c r="G49" s="4"/>
      <c r="H49" s="4"/>
      <c r="I49" s="4"/>
      <c r="J49" s="4"/>
      <c r="K49" s="4"/>
      <c r="L49" s="4"/>
      <c r="M49" s="4"/>
      <c r="N49" s="4"/>
      <c r="O49" s="4"/>
      <c r="P49" s="4"/>
      <c r="Q49" s="4"/>
    </row>
    <row r="50" spans="1:17" ht="34.5" customHeight="1" x14ac:dyDescent="0.2">
      <c r="A50" s="269" t="s">
        <v>3388</v>
      </c>
      <c r="B50" s="382" t="s">
        <v>3389</v>
      </c>
      <c r="C50" s="383"/>
      <c r="D50" s="4"/>
      <c r="E50" s="4"/>
      <c r="F50" s="4"/>
      <c r="G50" s="4"/>
      <c r="H50" s="4"/>
      <c r="I50" s="4"/>
      <c r="J50" s="4"/>
      <c r="K50" s="4"/>
      <c r="L50" s="4"/>
      <c r="M50" s="4"/>
      <c r="N50" s="4"/>
      <c r="O50" s="4"/>
      <c r="P50" s="4"/>
      <c r="Q50" s="4"/>
    </row>
    <row r="51" spans="1:17" ht="31.5" customHeight="1" x14ac:dyDescent="0.2">
      <c r="A51" s="311" t="s">
        <v>3390</v>
      </c>
      <c r="B51" s="381" t="s">
        <v>3391</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22"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37121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21"/>
      <c r="F8" s="312" t="s">
        <v>31</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7">
        <v>21</v>
      </c>
      <c r="E10" s="321"/>
      <c r="F10" s="312" t="s">
        <v>34</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35</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68" t="s">
        <v>37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38</v>
      </c>
      <c r="B15" s="330" t="s">
        <v>39</v>
      </c>
      <c r="C15" s="331"/>
      <c r="D15" s="331"/>
      <c r="E15" s="331"/>
      <c r="F15" s="332"/>
      <c r="G15" s="262" t="s">
        <v>40</v>
      </c>
      <c r="H15" s="262" t="s">
        <v>41</v>
      </c>
      <c r="I15" s="263"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1230919</v>
      </c>
      <c r="I16" s="172">
        <f>'PR-RAS'!E6</f>
        <v>1280807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1147889</v>
      </c>
      <c r="I17" s="172">
        <f>'PR-RAS'!E151</f>
        <v>1393267.15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83655</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28805.149999999907</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9" t="str">
        <f>BILANCA!C7</f>
        <v>B002</v>
      </c>
      <c r="H20" s="174">
        <f>BILANCA!D7</f>
        <v>17037</v>
      </c>
      <c r="I20" s="175">
        <f>BILANCA!E7</f>
        <v>0</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143770</v>
      </c>
      <c r="I21" s="177">
        <f>BILANCA!E68</f>
        <v>70959.350000000006</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77152</v>
      </c>
      <c r="I22" s="177">
        <f>BILANCA!E176</f>
        <v>78813.95</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83655</v>
      </c>
      <c r="I23" s="179">
        <f>BILANCA!E237</f>
        <v>-7854.6000000000022</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1147889</v>
      </c>
      <c r="I27" s="177">
        <f>'RAS-funkcijski'!E114</f>
        <v>1393267.15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1147889</v>
      </c>
      <c r="I28" s="181">
        <f>'RAS-funkcijski'!E141</f>
        <v>1393267.15</v>
      </c>
      <c r="J28" s="4"/>
      <c r="K28" s="4"/>
      <c r="L28" s="4"/>
      <c r="M28" s="4"/>
      <c r="N28" s="4"/>
      <c r="O28" s="4"/>
      <c r="P28" s="4"/>
      <c r="Q28" s="4"/>
      <c r="R28" s="4"/>
      <c r="S28" s="4"/>
      <c r="T28" s="4"/>
      <c r="U28" s="4"/>
      <c r="V28" s="4"/>
      <c r="W28" s="4"/>
      <c r="X28" s="4"/>
    </row>
    <row r="29" spans="1:24" ht="12.75" customHeight="1" x14ac:dyDescent="0.2">
      <c r="A29" s="327" t="s">
        <v>34</v>
      </c>
      <c r="B29" s="343" t="str">
        <f>'P-VRIO'!B5</f>
        <v>Promjene u vrijednosti i obujmu imovine (šifre 91511+91512)</v>
      </c>
      <c r="C29" s="334"/>
      <c r="D29" s="334"/>
      <c r="E29" s="334"/>
      <c r="F29" s="335"/>
      <c r="G29" s="159" t="str">
        <f>'P-VRIO'!C5</f>
        <v>9151</v>
      </c>
      <c r="H29" s="174">
        <f>'P-VRIO'!D5</f>
        <v>17037</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17037</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35</v>
      </c>
      <c r="B33" s="333" t="str">
        <f>OBVEZE!B5</f>
        <v>Stanje obveza 1. siječnja (=stanju obveza iz Izvještaja o obvezama na 31. prosinca prethodne godine)</v>
      </c>
      <c r="C33" s="334"/>
      <c r="D33" s="334"/>
      <c r="E33" s="334"/>
      <c r="F33" s="335"/>
      <c r="G33" s="159" t="str">
        <f>OBVEZE!C5</f>
        <v>V001</v>
      </c>
      <c r="H33" s="182" t="s">
        <v>44</v>
      </c>
      <c r="I33" s="183">
        <f>OBVEZE!D5</f>
        <v>0</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44</v>
      </c>
      <c r="I34" s="177">
        <f>OBVEZE!D42</f>
        <v>78813.949999999953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44</v>
      </c>
      <c r="I36" s="181">
        <f>OBVEZE!D101</f>
        <v>78813.95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45</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148" zoomScaleNormal="100" workbookViewId="0">
      <selection activeCell="E155" sqref="E15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46</v>
      </c>
      <c r="B2" s="351"/>
      <c r="C2" s="351"/>
      <c r="D2" s="351"/>
      <c r="E2" s="351"/>
      <c r="F2" s="351"/>
    </row>
    <row r="3" spans="1:25" s="224" customFormat="1" ht="48" x14ac:dyDescent="0.2">
      <c r="A3" s="308" t="s">
        <v>47</v>
      </c>
      <c r="B3" s="309" t="s">
        <v>39</v>
      </c>
      <c r="C3" s="283" t="s">
        <v>40</v>
      </c>
      <c r="D3" s="309" t="s">
        <v>48</v>
      </c>
      <c r="E3" s="309" t="s">
        <v>49</v>
      </c>
      <c r="F3" s="284"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52</v>
      </c>
      <c r="B5" s="353"/>
      <c r="C5" s="216"/>
      <c r="D5" s="74"/>
      <c r="E5" s="74"/>
      <c r="F5" s="61"/>
    </row>
    <row r="6" spans="1:25" ht="12.75" customHeight="1" x14ac:dyDescent="0.2">
      <c r="A6" s="55">
        <v>6</v>
      </c>
      <c r="B6" s="87" t="s">
        <v>53</v>
      </c>
      <c r="C6" s="52" t="s">
        <v>54</v>
      </c>
      <c r="D6" s="53">
        <f>D7+D44+D50+D82+D106+D124+D133+D139</f>
        <v>1230919</v>
      </c>
      <c r="E6" s="53">
        <f>E7+E44+E50+E82+E106+E124+E133+E139</f>
        <v>1280807</v>
      </c>
      <c r="F6" s="54">
        <f t="shared" ref="F6:F131" si="0">IF(D6&lt;&gt;0,IF(E6/D6&gt;=100,"&gt;&gt;100",E6/D6*100),"-")</f>
        <v>104.05290681190233</v>
      </c>
    </row>
    <row r="7" spans="1:25" ht="12.75" customHeight="1" x14ac:dyDescent="0.2">
      <c r="A7" s="55">
        <v>61</v>
      </c>
      <c r="B7" s="307"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0</v>
      </c>
      <c r="E50" s="53">
        <f>E51+E54+E59+E62+E65+E68+E71+E74+E77</f>
        <v>0</v>
      </c>
      <c r="F50" s="54" t="str">
        <f t="shared" si="0"/>
        <v>-</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0</v>
      </c>
      <c r="E68" s="53">
        <f t="shared" si="15"/>
        <v>0</v>
      </c>
      <c r="F68" s="54" t="str">
        <f t="shared" si="0"/>
        <v>-</v>
      </c>
    </row>
    <row r="69" spans="1:6" ht="12.75" customHeight="1" x14ac:dyDescent="0.2">
      <c r="A69" s="55" t="s">
        <v>179</v>
      </c>
      <c r="B69" s="87" t="s">
        <v>180</v>
      </c>
      <c r="C69" s="52" t="s">
        <v>179</v>
      </c>
      <c r="D69" s="244"/>
      <c r="E69" s="244"/>
      <c r="F69" s="54" t="str">
        <f t="shared" si="0"/>
        <v>-</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c r="E75" s="244"/>
      <c r="F75" s="54" t="str">
        <f t="shared" si="0"/>
        <v>-</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c r="E85" s="244"/>
      <c r="F85" s="54" t="str">
        <f t="shared" si="0"/>
        <v>-</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210722</v>
      </c>
      <c r="E106" s="53">
        <f t="shared" si="23"/>
        <v>162871</v>
      </c>
      <c r="F106" s="54">
        <f t="shared" si="0"/>
        <v>77.291882195499284</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210722</v>
      </c>
      <c r="E112" s="53">
        <f t="shared" si="25"/>
        <v>162871</v>
      </c>
      <c r="F112" s="54">
        <f t="shared" si="0"/>
        <v>77.291882195499284</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210722</v>
      </c>
      <c r="E117" s="244">
        <v>162871</v>
      </c>
      <c r="F117" s="54">
        <f t="shared" si="0"/>
        <v>77.291882195499284</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0</v>
      </c>
      <c r="E124" s="53">
        <f t="shared" si="27"/>
        <v>0</v>
      </c>
      <c r="F124" s="54" t="str">
        <f t="shared" si="0"/>
        <v>-</v>
      </c>
    </row>
    <row r="125" spans="1:6" ht="12.75" customHeight="1" x14ac:dyDescent="0.2">
      <c r="A125" s="55">
        <v>661</v>
      </c>
      <c r="B125" s="88" t="s">
        <v>291</v>
      </c>
      <c r="C125" s="52" t="s">
        <v>292</v>
      </c>
      <c r="D125" s="53">
        <f t="shared" ref="D125:E125" si="28">SUM(D126:D127)</f>
        <v>0</v>
      </c>
      <c r="E125" s="53">
        <f t="shared" si="28"/>
        <v>0</v>
      </c>
      <c r="F125" s="54" t="str">
        <f t="shared" si="0"/>
        <v>-</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c r="E127" s="244"/>
      <c r="F127" s="54" t="str">
        <f t="shared" si="0"/>
        <v>-</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1020197</v>
      </c>
      <c r="E133" s="53">
        <f t="shared" si="30"/>
        <v>1117936</v>
      </c>
      <c r="F133" s="54">
        <f t="shared" ref="F133:F223" si="31">IF(D133&lt;&gt;0,IF(E133/D133&gt;=100,"&gt;&gt;100",E133/D133*100),"-")</f>
        <v>109.58040456892148</v>
      </c>
    </row>
    <row r="134" spans="1:6" ht="24" x14ac:dyDescent="0.2">
      <c r="A134" s="55">
        <v>671</v>
      </c>
      <c r="B134" s="234" t="s">
        <v>309</v>
      </c>
      <c r="C134" s="52" t="s">
        <v>310</v>
      </c>
      <c r="D134" s="53">
        <f t="shared" ref="D134:E134" si="32">SUM(D135:D137)</f>
        <v>937000</v>
      </c>
      <c r="E134" s="53">
        <f t="shared" si="32"/>
        <v>1117936</v>
      </c>
      <c r="F134" s="54">
        <f t="shared" si="31"/>
        <v>119.31013874066167</v>
      </c>
    </row>
    <row r="135" spans="1:6" ht="12.75" customHeight="1" x14ac:dyDescent="0.2">
      <c r="A135" s="55">
        <v>6711</v>
      </c>
      <c r="B135" s="87" t="s">
        <v>311</v>
      </c>
      <c r="C135" s="52" t="s">
        <v>312</v>
      </c>
      <c r="D135" s="244">
        <v>937000</v>
      </c>
      <c r="E135" s="244">
        <v>1117936</v>
      </c>
      <c r="F135" s="54">
        <f t="shared" si="31"/>
        <v>119.31013874066167</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v>83197</v>
      </c>
      <c r="E138" s="244"/>
      <c r="F138" s="54">
        <f t="shared" si="31"/>
        <v>0</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1147889</v>
      </c>
      <c r="E151" s="53">
        <f t="shared" si="35"/>
        <v>1393267.15</v>
      </c>
      <c r="F151" s="54">
        <f t="shared" si="31"/>
        <v>121.37647019877356</v>
      </c>
    </row>
    <row r="152" spans="1:6" ht="12.75" customHeight="1" x14ac:dyDescent="0.2">
      <c r="A152" s="55">
        <v>31</v>
      </c>
      <c r="B152" s="87" t="s">
        <v>344</v>
      </c>
      <c r="C152" s="52" t="s">
        <v>345</v>
      </c>
      <c r="D152" s="53">
        <f t="shared" ref="D152:E152" si="36">D153+D158+D159</f>
        <v>783584</v>
      </c>
      <c r="E152" s="53">
        <f t="shared" si="36"/>
        <v>1027421.38</v>
      </c>
      <c r="F152" s="54">
        <f t="shared" si="31"/>
        <v>131.11821834034384</v>
      </c>
    </row>
    <row r="153" spans="1:6" ht="12.75" customHeight="1" x14ac:dyDescent="0.2">
      <c r="A153" s="55">
        <v>311</v>
      </c>
      <c r="B153" s="87" t="s">
        <v>346</v>
      </c>
      <c r="C153" s="52" t="s">
        <v>347</v>
      </c>
      <c r="D153" s="53">
        <f t="shared" ref="D153:E153" si="37">SUM(D154:D157)</f>
        <v>549896</v>
      </c>
      <c r="E153" s="53">
        <f t="shared" si="37"/>
        <v>775305.63</v>
      </c>
      <c r="F153" s="54">
        <f t="shared" si="31"/>
        <v>140.99132017690619</v>
      </c>
    </row>
    <row r="154" spans="1:6" ht="12.75" customHeight="1" x14ac:dyDescent="0.2">
      <c r="A154" s="55">
        <v>3111</v>
      </c>
      <c r="B154" s="87" t="s">
        <v>348</v>
      </c>
      <c r="C154" s="52" t="s">
        <v>349</v>
      </c>
      <c r="D154" s="244">
        <v>549896</v>
      </c>
      <c r="E154" s="244">
        <v>775305.63</v>
      </c>
      <c r="F154" s="54">
        <f t="shared" si="31"/>
        <v>140.99132017690619</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c r="E156" s="244"/>
      <c r="F156" s="54" t="str">
        <f t="shared" si="31"/>
        <v>-</v>
      </c>
    </row>
    <row r="157" spans="1:6" ht="12.75" customHeight="1" x14ac:dyDescent="0.2">
      <c r="A157" s="55">
        <v>3114</v>
      </c>
      <c r="B157" s="87" t="s">
        <v>354</v>
      </c>
      <c r="C157" s="52" t="s">
        <v>355</v>
      </c>
      <c r="D157" s="244"/>
      <c r="E157" s="244"/>
      <c r="F157" s="54" t="str">
        <f t="shared" si="31"/>
        <v>-</v>
      </c>
    </row>
    <row r="158" spans="1:6" ht="12.75" customHeight="1" x14ac:dyDescent="0.2">
      <c r="A158" s="55">
        <v>312</v>
      </c>
      <c r="B158" s="87" t="s">
        <v>356</v>
      </c>
      <c r="C158" s="52" t="s">
        <v>357</v>
      </c>
      <c r="D158" s="244"/>
      <c r="E158" s="244"/>
      <c r="F158" s="54" t="str">
        <f t="shared" si="31"/>
        <v>-</v>
      </c>
    </row>
    <row r="159" spans="1:6" ht="12.75" customHeight="1" x14ac:dyDescent="0.2">
      <c r="A159" s="55">
        <v>313</v>
      </c>
      <c r="B159" s="87" t="s">
        <v>358</v>
      </c>
      <c r="C159" s="52" t="s">
        <v>359</v>
      </c>
      <c r="D159" s="53">
        <f t="shared" ref="D159:E159" si="38">SUM(D160:D162)</f>
        <v>233688</v>
      </c>
      <c r="E159" s="53">
        <f t="shared" si="38"/>
        <v>252115.75</v>
      </c>
      <c r="F159" s="54">
        <f t="shared" si="31"/>
        <v>107.88562099893875</v>
      </c>
    </row>
    <row r="160" spans="1:6" ht="12.75" customHeight="1" x14ac:dyDescent="0.2">
      <c r="A160" s="55">
        <v>3131</v>
      </c>
      <c r="B160" s="87" t="s">
        <v>137</v>
      </c>
      <c r="C160" s="52" t="s">
        <v>360</v>
      </c>
      <c r="D160" s="244">
        <v>144581</v>
      </c>
      <c r="E160" s="244">
        <v>157184</v>
      </c>
      <c r="F160" s="54">
        <f t="shared" si="31"/>
        <v>108.71691301069988</v>
      </c>
    </row>
    <row r="161" spans="1:6" ht="12.75" customHeight="1" x14ac:dyDescent="0.2">
      <c r="A161" s="55">
        <v>3132</v>
      </c>
      <c r="B161" s="87" t="s">
        <v>361</v>
      </c>
      <c r="C161" s="52" t="s">
        <v>362</v>
      </c>
      <c r="D161" s="244">
        <v>89107</v>
      </c>
      <c r="E161" s="244">
        <v>94931.75</v>
      </c>
      <c r="F161" s="54">
        <f t="shared" si="31"/>
        <v>106.53680406702055</v>
      </c>
    </row>
    <row r="162" spans="1:6" ht="12.75" customHeight="1" x14ac:dyDescent="0.2">
      <c r="A162" s="55">
        <v>3133</v>
      </c>
      <c r="B162" s="87" t="s">
        <v>363</v>
      </c>
      <c r="C162" s="52" t="s">
        <v>364</v>
      </c>
      <c r="D162" s="244"/>
      <c r="E162" s="244"/>
      <c r="F162" s="54" t="str">
        <f t="shared" si="31"/>
        <v>-</v>
      </c>
    </row>
    <row r="163" spans="1:6" ht="12.75" customHeight="1" x14ac:dyDescent="0.2">
      <c r="A163" s="55">
        <v>32</v>
      </c>
      <c r="B163" s="87" t="s">
        <v>365</v>
      </c>
      <c r="C163" s="52" t="s">
        <v>366</v>
      </c>
      <c r="D163" s="53">
        <f t="shared" ref="D163:E163" si="39">D164+D169+D177+D187+D188</f>
        <v>362564</v>
      </c>
      <c r="E163" s="53">
        <f t="shared" si="39"/>
        <v>353635.77</v>
      </c>
      <c r="F163" s="54">
        <f t="shared" si="31"/>
        <v>97.537474763076318</v>
      </c>
    </row>
    <row r="164" spans="1:6" ht="12.75" customHeight="1" x14ac:dyDescent="0.2">
      <c r="A164" s="55">
        <v>321</v>
      </c>
      <c r="B164" s="87" t="s">
        <v>367</v>
      </c>
      <c r="C164" s="52" t="s">
        <v>368</v>
      </c>
      <c r="D164" s="53">
        <f t="shared" ref="D164:E164" si="40">SUM(D165:D168)</f>
        <v>87930</v>
      </c>
      <c r="E164" s="53">
        <f t="shared" si="40"/>
        <v>36630.97</v>
      </c>
      <c r="F164" s="54">
        <f t="shared" si="31"/>
        <v>41.6592403047879</v>
      </c>
    </row>
    <row r="165" spans="1:6" ht="12.75" customHeight="1" x14ac:dyDescent="0.2">
      <c r="A165" s="55">
        <v>3211</v>
      </c>
      <c r="B165" s="87" t="s">
        <v>369</v>
      </c>
      <c r="C165" s="52" t="s">
        <v>370</v>
      </c>
      <c r="D165" s="244"/>
      <c r="E165" s="244">
        <v>1090</v>
      </c>
      <c r="F165" s="54" t="str">
        <f t="shared" si="31"/>
        <v>-</v>
      </c>
    </row>
    <row r="166" spans="1:6" ht="12.75" customHeight="1" x14ac:dyDescent="0.2">
      <c r="A166" s="55">
        <v>3212</v>
      </c>
      <c r="B166" s="87" t="s">
        <v>371</v>
      </c>
      <c r="C166" s="52" t="s">
        <v>372</v>
      </c>
      <c r="D166" s="244">
        <v>25732</v>
      </c>
      <c r="E166" s="244">
        <v>26265.97</v>
      </c>
      <c r="F166" s="54">
        <f t="shared" si="31"/>
        <v>102.07512047256336</v>
      </c>
    </row>
    <row r="167" spans="1:6" ht="12.75" customHeight="1" x14ac:dyDescent="0.2">
      <c r="A167" s="55">
        <v>3213</v>
      </c>
      <c r="B167" s="87" t="s">
        <v>373</v>
      </c>
      <c r="C167" s="52" t="s">
        <v>374</v>
      </c>
      <c r="D167" s="244">
        <v>550</v>
      </c>
      <c r="E167" s="244">
        <v>9275</v>
      </c>
      <c r="F167" s="54">
        <f t="shared" si="31"/>
        <v>1686.3636363636363</v>
      </c>
    </row>
    <row r="168" spans="1:6" ht="12.75" customHeight="1" x14ac:dyDescent="0.2">
      <c r="A168" s="55">
        <v>3214</v>
      </c>
      <c r="B168" s="87" t="s">
        <v>375</v>
      </c>
      <c r="C168" s="52" t="s">
        <v>376</v>
      </c>
      <c r="D168" s="244">
        <v>61648</v>
      </c>
      <c r="E168" s="244"/>
      <c r="F168" s="54">
        <f t="shared" si="31"/>
        <v>0</v>
      </c>
    </row>
    <row r="169" spans="1:6" ht="12.75" customHeight="1" x14ac:dyDescent="0.2">
      <c r="A169" s="55">
        <v>322</v>
      </c>
      <c r="B169" s="87" t="s">
        <v>377</v>
      </c>
      <c r="C169" s="52" t="s">
        <v>378</v>
      </c>
      <c r="D169" s="53">
        <f t="shared" ref="D169:E169" si="41">SUM(D170:D176)</f>
        <v>197820</v>
      </c>
      <c r="E169" s="53">
        <f t="shared" si="41"/>
        <v>229594.8</v>
      </c>
      <c r="F169" s="54">
        <f t="shared" si="31"/>
        <v>116.06248104337276</v>
      </c>
    </row>
    <row r="170" spans="1:6" ht="12.75" customHeight="1" x14ac:dyDescent="0.2">
      <c r="A170" s="55">
        <v>3221</v>
      </c>
      <c r="B170" s="87" t="s">
        <v>379</v>
      </c>
      <c r="C170" s="52" t="s">
        <v>380</v>
      </c>
      <c r="D170" s="244">
        <v>3990</v>
      </c>
      <c r="E170" s="244">
        <v>3029</v>
      </c>
      <c r="F170" s="54">
        <f t="shared" si="31"/>
        <v>75.91478696741855</v>
      </c>
    </row>
    <row r="171" spans="1:6" ht="12.75" customHeight="1" x14ac:dyDescent="0.2">
      <c r="A171" s="55">
        <v>3222</v>
      </c>
      <c r="B171" s="87" t="s">
        <v>381</v>
      </c>
      <c r="C171" s="52" t="s">
        <v>382</v>
      </c>
      <c r="D171" s="244">
        <v>155116</v>
      </c>
      <c r="E171" s="244">
        <v>164555</v>
      </c>
      <c r="F171" s="54">
        <f t="shared" si="31"/>
        <v>106.08512339152634</v>
      </c>
    </row>
    <row r="172" spans="1:6" ht="12.75" customHeight="1" x14ac:dyDescent="0.2">
      <c r="A172" s="55">
        <v>3223</v>
      </c>
      <c r="B172" s="87" t="s">
        <v>383</v>
      </c>
      <c r="C172" s="52" t="s">
        <v>384</v>
      </c>
      <c r="D172" s="244">
        <v>17279</v>
      </c>
      <c r="E172" s="244">
        <v>21388</v>
      </c>
      <c r="F172" s="54">
        <f t="shared" si="31"/>
        <v>123.78031136061114</v>
      </c>
    </row>
    <row r="173" spans="1:6" ht="12.75" customHeight="1" x14ac:dyDescent="0.2">
      <c r="A173" s="55">
        <v>3224</v>
      </c>
      <c r="B173" s="87" t="s">
        <v>385</v>
      </c>
      <c r="C173" s="52" t="s">
        <v>386</v>
      </c>
      <c r="D173" s="244">
        <v>16224</v>
      </c>
      <c r="E173" s="244">
        <v>32411</v>
      </c>
      <c r="F173" s="54">
        <f t="shared" si="31"/>
        <v>199.77194280078896</v>
      </c>
    </row>
    <row r="174" spans="1:6" ht="12.75" customHeight="1" x14ac:dyDescent="0.2">
      <c r="A174" s="55">
        <v>3225</v>
      </c>
      <c r="B174" s="87" t="s">
        <v>387</v>
      </c>
      <c r="C174" s="52" t="s">
        <v>388</v>
      </c>
      <c r="D174" s="244">
        <v>2484</v>
      </c>
      <c r="E174" s="244">
        <v>4135.8</v>
      </c>
      <c r="F174" s="54">
        <f t="shared" si="31"/>
        <v>166.49758454106279</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v>2727</v>
      </c>
      <c r="E176" s="244">
        <v>4076</v>
      </c>
      <c r="F176" s="54">
        <f t="shared" si="31"/>
        <v>149.46828016134947</v>
      </c>
    </row>
    <row r="177" spans="1:6" ht="12.75" customHeight="1" x14ac:dyDescent="0.2">
      <c r="A177" s="55">
        <v>323</v>
      </c>
      <c r="B177" s="87" t="s">
        <v>393</v>
      </c>
      <c r="C177" s="52" t="s">
        <v>394</v>
      </c>
      <c r="D177" s="53">
        <f t="shared" ref="D177:E177" si="42">SUM(D178:D186)</f>
        <v>57325</v>
      </c>
      <c r="E177" s="53">
        <f t="shared" si="42"/>
        <v>69637</v>
      </c>
      <c r="F177" s="54">
        <f t="shared" si="31"/>
        <v>121.47754034016572</v>
      </c>
    </row>
    <row r="178" spans="1:6" ht="12.75" customHeight="1" x14ac:dyDescent="0.2">
      <c r="A178" s="55">
        <v>3231</v>
      </c>
      <c r="B178" s="87" t="s">
        <v>395</v>
      </c>
      <c r="C178" s="52" t="s">
        <v>396</v>
      </c>
      <c r="D178" s="244">
        <v>2461</v>
      </c>
      <c r="E178" s="244">
        <v>2088</v>
      </c>
      <c r="F178" s="54">
        <f t="shared" si="31"/>
        <v>84.843559528646892</v>
      </c>
    </row>
    <row r="179" spans="1:6" ht="12.75" customHeight="1" x14ac:dyDescent="0.2">
      <c r="A179" s="55">
        <v>3232</v>
      </c>
      <c r="B179" s="87" t="s">
        <v>397</v>
      </c>
      <c r="C179" s="52" t="s">
        <v>398</v>
      </c>
      <c r="D179" s="244">
        <v>17888</v>
      </c>
      <c r="E179" s="244">
        <v>18212</v>
      </c>
      <c r="F179" s="54">
        <f t="shared" si="31"/>
        <v>101.81127012522361</v>
      </c>
    </row>
    <row r="180" spans="1:6" ht="12.75" customHeight="1" x14ac:dyDescent="0.2">
      <c r="A180" s="55">
        <v>3233</v>
      </c>
      <c r="B180" s="87" t="s">
        <v>399</v>
      </c>
      <c r="C180" s="52" t="s">
        <v>400</v>
      </c>
      <c r="D180" s="244"/>
      <c r="E180" s="244"/>
      <c r="F180" s="54" t="str">
        <f t="shared" si="31"/>
        <v>-</v>
      </c>
    </row>
    <row r="181" spans="1:6" ht="12.75" customHeight="1" x14ac:dyDescent="0.2">
      <c r="A181" s="55">
        <v>3234</v>
      </c>
      <c r="B181" s="87" t="s">
        <v>401</v>
      </c>
      <c r="C181" s="52" t="s">
        <v>402</v>
      </c>
      <c r="D181" s="244">
        <v>3720</v>
      </c>
      <c r="E181" s="244">
        <v>5284</v>
      </c>
      <c r="F181" s="54">
        <f t="shared" si="31"/>
        <v>142.04301075268816</v>
      </c>
    </row>
    <row r="182" spans="1:6" ht="12.75" customHeight="1" x14ac:dyDescent="0.2">
      <c r="A182" s="55">
        <v>3235</v>
      </c>
      <c r="B182" s="87" t="s">
        <v>403</v>
      </c>
      <c r="C182" s="52" t="s">
        <v>404</v>
      </c>
      <c r="D182" s="244"/>
      <c r="E182" s="244"/>
      <c r="F182" s="54" t="str">
        <f t="shared" si="31"/>
        <v>-</v>
      </c>
    </row>
    <row r="183" spans="1:6" ht="12.75" customHeight="1" x14ac:dyDescent="0.2">
      <c r="A183" s="55">
        <v>3236</v>
      </c>
      <c r="B183" s="87" t="s">
        <v>405</v>
      </c>
      <c r="C183" s="52" t="s">
        <v>406</v>
      </c>
      <c r="D183" s="244">
        <v>5843</v>
      </c>
      <c r="E183" s="244">
        <v>13623</v>
      </c>
      <c r="F183" s="54">
        <f t="shared" si="31"/>
        <v>233.15077870956702</v>
      </c>
    </row>
    <row r="184" spans="1:6" ht="12.75" customHeight="1" x14ac:dyDescent="0.2">
      <c r="A184" s="55">
        <v>3237</v>
      </c>
      <c r="B184" s="87" t="s">
        <v>407</v>
      </c>
      <c r="C184" s="52" t="s">
        <v>408</v>
      </c>
      <c r="D184" s="244"/>
      <c r="E184" s="244"/>
      <c r="F184" s="54" t="str">
        <f t="shared" si="31"/>
        <v>-</v>
      </c>
    </row>
    <row r="185" spans="1:6" ht="12.75" customHeight="1" x14ac:dyDescent="0.2">
      <c r="A185" s="55">
        <v>3238</v>
      </c>
      <c r="B185" s="87" t="s">
        <v>409</v>
      </c>
      <c r="C185" s="52" t="s">
        <v>410</v>
      </c>
      <c r="D185" s="244">
        <v>27413</v>
      </c>
      <c r="E185" s="244">
        <v>26225</v>
      </c>
      <c r="F185" s="54">
        <f t="shared" si="31"/>
        <v>95.666289716557841</v>
      </c>
    </row>
    <row r="186" spans="1:6" ht="12.75" customHeight="1" x14ac:dyDescent="0.2">
      <c r="A186" s="55">
        <v>3239</v>
      </c>
      <c r="B186" s="87" t="s">
        <v>411</v>
      </c>
      <c r="C186" s="52" t="s">
        <v>412</v>
      </c>
      <c r="D186" s="244"/>
      <c r="E186" s="244">
        <v>4205</v>
      </c>
      <c r="F186" s="54" t="str">
        <f t="shared" si="31"/>
        <v>-</v>
      </c>
    </row>
    <row r="187" spans="1:6" ht="12.75" customHeight="1" x14ac:dyDescent="0.2">
      <c r="A187" s="55">
        <v>324</v>
      </c>
      <c r="B187" s="87" t="s">
        <v>413</v>
      </c>
      <c r="C187" s="52" t="s">
        <v>414</v>
      </c>
      <c r="D187" s="244">
        <v>17994</v>
      </c>
      <c r="E187" s="244"/>
      <c r="F187" s="54">
        <f t="shared" si="31"/>
        <v>0</v>
      </c>
    </row>
    <row r="188" spans="1:6" ht="12.75" customHeight="1" x14ac:dyDescent="0.2">
      <c r="A188" s="55">
        <v>329</v>
      </c>
      <c r="B188" s="87" t="s">
        <v>415</v>
      </c>
      <c r="C188" s="52" t="s">
        <v>416</v>
      </c>
      <c r="D188" s="53">
        <f t="shared" ref="D188:E188" si="43">SUM(D189:D195)</f>
        <v>1495</v>
      </c>
      <c r="E188" s="53">
        <f t="shared" si="43"/>
        <v>17773</v>
      </c>
      <c r="F188" s="54">
        <f t="shared" si="31"/>
        <v>1188.8294314381271</v>
      </c>
    </row>
    <row r="189" spans="1:6" ht="12.75" customHeight="1" x14ac:dyDescent="0.2">
      <c r="A189" s="55">
        <v>3291</v>
      </c>
      <c r="B189" s="234" t="s">
        <v>417</v>
      </c>
      <c r="C189" s="52" t="s">
        <v>418</v>
      </c>
      <c r="D189" s="244"/>
      <c r="E189" s="244"/>
      <c r="F189" s="54" t="str">
        <f t="shared" si="31"/>
        <v>-</v>
      </c>
    </row>
    <row r="190" spans="1:6" ht="12.75" customHeight="1" x14ac:dyDescent="0.2">
      <c r="A190" s="55">
        <v>3292</v>
      </c>
      <c r="B190" s="87" t="s">
        <v>419</v>
      </c>
      <c r="C190" s="52" t="s">
        <v>420</v>
      </c>
      <c r="D190" s="244"/>
      <c r="E190" s="244"/>
      <c r="F190" s="54" t="str">
        <f t="shared" si="31"/>
        <v>-</v>
      </c>
    </row>
    <row r="191" spans="1:6" ht="12.75" customHeight="1" x14ac:dyDescent="0.2">
      <c r="A191" s="55">
        <v>3293</v>
      </c>
      <c r="B191" s="87" t="s">
        <v>421</v>
      </c>
      <c r="C191" s="52" t="s">
        <v>422</v>
      </c>
      <c r="D191" s="244"/>
      <c r="E191" s="244">
        <v>2993</v>
      </c>
      <c r="F191" s="54" t="str">
        <f t="shared" si="31"/>
        <v>-</v>
      </c>
    </row>
    <row r="192" spans="1:6" ht="12.75" customHeight="1" x14ac:dyDescent="0.2">
      <c r="A192" s="55">
        <v>3294</v>
      </c>
      <c r="B192" s="87" t="s">
        <v>423</v>
      </c>
      <c r="C192" s="52" t="s">
        <v>424</v>
      </c>
      <c r="D192" s="244"/>
      <c r="E192" s="244"/>
      <c r="F192" s="54" t="str">
        <f t="shared" si="31"/>
        <v>-</v>
      </c>
    </row>
    <row r="193" spans="1:6" ht="12.75" customHeight="1" x14ac:dyDescent="0.2">
      <c r="A193" s="55">
        <v>3295</v>
      </c>
      <c r="B193" s="87" t="s">
        <v>425</v>
      </c>
      <c r="C193" s="52" t="s">
        <v>426</v>
      </c>
      <c r="D193" s="244"/>
      <c r="E193" s="244"/>
      <c r="F193" s="54" t="str">
        <f t="shared" si="31"/>
        <v>-</v>
      </c>
    </row>
    <row r="194" spans="1:6" ht="12.75" customHeight="1" x14ac:dyDescent="0.2">
      <c r="A194" s="55" t="s">
        <v>427</v>
      </c>
      <c r="B194" s="87" t="s">
        <v>428</v>
      </c>
      <c r="C194" s="52" t="s">
        <v>427</v>
      </c>
      <c r="D194" s="244"/>
      <c r="E194" s="244"/>
      <c r="F194" s="54" t="str">
        <f t="shared" si="31"/>
        <v>-</v>
      </c>
    </row>
    <row r="195" spans="1:6" ht="12.75" customHeight="1" x14ac:dyDescent="0.2">
      <c r="A195" s="55">
        <v>3299</v>
      </c>
      <c r="B195" s="87" t="s">
        <v>429</v>
      </c>
      <c r="C195" s="52" t="s">
        <v>430</v>
      </c>
      <c r="D195" s="244">
        <v>1495</v>
      </c>
      <c r="E195" s="244">
        <v>14780</v>
      </c>
      <c r="F195" s="54">
        <f t="shared" si="31"/>
        <v>988.62876254180594</v>
      </c>
    </row>
    <row r="196" spans="1:6" ht="12.75" customHeight="1" x14ac:dyDescent="0.2">
      <c r="A196" s="55">
        <v>34</v>
      </c>
      <c r="B196" s="234" t="s">
        <v>431</v>
      </c>
      <c r="C196" s="52" t="s">
        <v>432</v>
      </c>
      <c r="D196" s="53">
        <f t="shared" ref="D196:E196" si="44">D197+D202+D210</f>
        <v>1741</v>
      </c>
      <c r="E196" s="53">
        <f t="shared" si="44"/>
        <v>12210</v>
      </c>
      <c r="F196" s="54">
        <f t="shared" si="31"/>
        <v>701.32107983917285</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1741</v>
      </c>
      <c r="E210" s="53">
        <f t="shared" si="47"/>
        <v>12210</v>
      </c>
      <c r="F210" s="54">
        <f t="shared" si="31"/>
        <v>701.32107983917285</v>
      </c>
    </row>
    <row r="211" spans="1:6" ht="12.75" customHeight="1" x14ac:dyDescent="0.2">
      <c r="A211" s="55">
        <v>3431</v>
      </c>
      <c r="B211" s="234" t="s">
        <v>461</v>
      </c>
      <c r="C211" s="52" t="s">
        <v>462</v>
      </c>
      <c r="D211" s="244">
        <v>1741</v>
      </c>
      <c r="E211" s="244">
        <v>12210</v>
      </c>
      <c r="F211" s="54">
        <f t="shared" si="31"/>
        <v>701.32107983917285</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c r="E213" s="244"/>
      <c r="F213" s="54" t="str">
        <f t="shared" si="31"/>
        <v>-</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c r="E248" s="244"/>
      <c r="F248" s="54" t="str">
        <f t="shared" si="61"/>
        <v>-</v>
      </c>
    </row>
    <row r="249" spans="1:6" ht="12.75" customHeight="1" x14ac:dyDescent="0.2">
      <c r="A249" s="55" t="s">
        <v>536</v>
      </c>
      <c r="B249" s="87" t="s">
        <v>199</v>
      </c>
      <c r="C249" s="52" t="s">
        <v>536</v>
      </c>
      <c r="D249" s="244"/>
      <c r="E249" s="244"/>
      <c r="F249" s="54" t="str">
        <f t="shared" si="61"/>
        <v>-</v>
      </c>
    </row>
    <row r="250" spans="1:6" ht="24" x14ac:dyDescent="0.2">
      <c r="A250" s="55" t="s">
        <v>537</v>
      </c>
      <c r="B250" s="87" t="s">
        <v>201</v>
      </c>
      <c r="C250" s="52" t="s">
        <v>537</v>
      </c>
      <c r="D250" s="244"/>
      <c r="E250" s="244"/>
      <c r="F250" s="54" t="str">
        <f t="shared" si="61"/>
        <v>-</v>
      </c>
    </row>
    <row r="251" spans="1:6" ht="24" x14ac:dyDescent="0.2">
      <c r="A251" s="55" t="s">
        <v>538</v>
      </c>
      <c r="B251" s="87" t="s">
        <v>203</v>
      </c>
      <c r="C251" s="52" t="s">
        <v>538</v>
      </c>
      <c r="D251" s="244"/>
      <c r="E251" s="244"/>
      <c r="F251" s="54" t="str">
        <f t="shared" si="61"/>
        <v>-</v>
      </c>
    </row>
    <row r="252" spans="1:6" ht="24" x14ac:dyDescent="0.2">
      <c r="A252" s="55">
        <v>37</v>
      </c>
      <c r="B252" s="87" t="s">
        <v>539</v>
      </c>
      <c r="C252" s="52" t="s">
        <v>540</v>
      </c>
      <c r="D252" s="53">
        <f t="shared" ref="D252:E252" si="63">D253+D259</f>
        <v>0</v>
      </c>
      <c r="E252" s="53">
        <f t="shared" si="63"/>
        <v>0</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555</v>
      </c>
      <c r="C260" s="52" t="s">
        <v>556</v>
      </c>
      <c r="D260" s="244"/>
      <c r="E260" s="244"/>
      <c r="F260" s="54" t="str">
        <f t="shared" si="67"/>
        <v>-</v>
      </c>
    </row>
    <row r="261" spans="1:6" ht="12.75" customHeight="1" x14ac:dyDescent="0.2">
      <c r="A261" s="55">
        <v>3722</v>
      </c>
      <c r="B261" s="87" t="s">
        <v>557</v>
      </c>
      <c r="C261" s="52" t="s">
        <v>558</v>
      </c>
      <c r="D261" s="244"/>
      <c r="E261" s="244"/>
      <c r="F261" s="54" t="str">
        <f t="shared" si="67"/>
        <v>-</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339</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1147889</v>
      </c>
      <c r="E289" s="53">
        <f t="shared" si="79"/>
        <v>1393267.15</v>
      </c>
      <c r="F289" s="54">
        <f t="shared" si="76"/>
        <v>121.37647019877356</v>
      </c>
    </row>
    <row r="290" spans="1:6" ht="12.75" customHeight="1" x14ac:dyDescent="0.2">
      <c r="A290" s="55" t="s">
        <v>604</v>
      </c>
      <c r="B290" s="87" t="s">
        <v>615</v>
      </c>
      <c r="C290" s="52" t="s">
        <v>616</v>
      </c>
      <c r="D290" s="53">
        <f>IF(D6&gt;=D289,D6-D289,0)</f>
        <v>83030</v>
      </c>
      <c r="E290" s="53">
        <f>IF(E6&gt;=E289,E6-E289,0)</f>
        <v>0</v>
      </c>
      <c r="F290" s="54">
        <f t="shared" si="76"/>
        <v>0</v>
      </c>
    </row>
    <row r="291" spans="1:6" ht="12.75" customHeight="1" x14ac:dyDescent="0.2">
      <c r="A291" s="55" t="s">
        <v>604</v>
      </c>
      <c r="B291" s="87" t="s">
        <v>617</v>
      </c>
      <c r="C291" s="52" t="s">
        <v>618</v>
      </c>
      <c r="D291" s="53">
        <f>IF(D289&gt;=D6,D289-D6,0)</f>
        <v>0</v>
      </c>
      <c r="E291" s="53">
        <f>IF(E289&gt;=E6,E289-E6,0)</f>
        <v>112460.14999999991</v>
      </c>
      <c r="F291" s="54" t="str">
        <f t="shared" si="76"/>
        <v>-</v>
      </c>
    </row>
    <row r="292" spans="1:6" ht="12.75" customHeight="1" x14ac:dyDescent="0.2">
      <c r="A292" s="55">
        <v>92211</v>
      </c>
      <c r="B292" s="87" t="s">
        <v>619</v>
      </c>
      <c r="C292" s="52" t="s">
        <v>620</v>
      </c>
      <c r="D292" s="244">
        <v>625</v>
      </c>
      <c r="E292" s="244">
        <v>83655</v>
      </c>
      <c r="F292" s="54" t="str">
        <f t="shared" si="76"/>
        <v>&gt;&gt;100</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23687</v>
      </c>
      <c r="E294" s="244">
        <v>20950.55</v>
      </c>
      <c r="F294" s="54">
        <f t="shared" si="76"/>
        <v>88.447460632414405</v>
      </c>
    </row>
    <row r="295" spans="1:6" ht="24" x14ac:dyDescent="0.2">
      <c r="A295" s="55">
        <v>9661</v>
      </c>
      <c r="B295" s="87" t="s">
        <v>625</v>
      </c>
      <c r="C295" s="52" t="s">
        <v>626</v>
      </c>
      <c r="D295" s="244"/>
      <c r="E295" s="244"/>
      <c r="F295" s="54" t="str">
        <f t="shared" si="76"/>
        <v>-</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2" t="s">
        <v>629</v>
      </c>
      <c r="B297" s="353"/>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0</v>
      </c>
      <c r="E350" s="53">
        <f t="shared" si="95"/>
        <v>0</v>
      </c>
      <c r="F350" s="54" t="str">
        <f t="shared" si="81"/>
        <v>-</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0</v>
      </c>
      <c r="E363" s="53">
        <f t="shared" si="99"/>
        <v>0</v>
      </c>
      <c r="F363" s="54" t="str">
        <f t="shared" si="81"/>
        <v>-</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0</v>
      </c>
      <c r="E369" s="53">
        <f t="shared" si="101"/>
        <v>0</v>
      </c>
      <c r="F369" s="54" t="str">
        <f t="shared" si="81"/>
        <v>-</v>
      </c>
    </row>
    <row r="370" spans="1:6" ht="12.75" customHeight="1" x14ac:dyDescent="0.2">
      <c r="A370" s="55">
        <v>4221</v>
      </c>
      <c r="B370" s="87" t="s">
        <v>670</v>
      </c>
      <c r="C370" s="52" t="s">
        <v>762</v>
      </c>
      <c r="D370" s="244"/>
      <c r="E370" s="244"/>
      <c r="F370" s="54" t="str">
        <f t="shared" si="81"/>
        <v>-</v>
      </c>
    </row>
    <row r="371" spans="1:6" ht="12.75" customHeight="1" x14ac:dyDescent="0.2">
      <c r="A371" s="55">
        <v>4222</v>
      </c>
      <c r="B371" s="87" t="s">
        <v>763</v>
      </c>
      <c r="C371" s="52" t="s">
        <v>764</v>
      </c>
      <c r="D371" s="244"/>
      <c r="E371" s="244"/>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c r="E374" s="244"/>
      <c r="F374" s="54" t="str">
        <f t="shared" si="81"/>
        <v>-</v>
      </c>
    </row>
    <row r="375" spans="1:6" ht="12.75" customHeight="1" x14ac:dyDescent="0.2">
      <c r="A375" s="55">
        <v>4226</v>
      </c>
      <c r="B375" s="87" t="s">
        <v>680</v>
      </c>
      <c r="C375" s="52" t="s">
        <v>768</v>
      </c>
      <c r="D375" s="244"/>
      <c r="E375" s="244"/>
      <c r="F375" s="54" t="str">
        <f t="shared" si="81"/>
        <v>-</v>
      </c>
    </row>
    <row r="376" spans="1:6" ht="12.75" customHeight="1" x14ac:dyDescent="0.2">
      <c r="A376" s="55">
        <v>4227</v>
      </c>
      <c r="B376" s="234" t="s">
        <v>682</v>
      </c>
      <c r="C376" s="52" t="s">
        <v>769</v>
      </c>
      <c r="D376" s="244"/>
      <c r="E376" s="244"/>
      <c r="F376" s="54" t="str">
        <f t="shared" si="81"/>
        <v>-</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c r="E384" s="244"/>
      <c r="F384" s="54" t="str">
        <f t="shared" si="81"/>
        <v>-</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0</v>
      </c>
      <c r="E408" s="53">
        <f t="shared" si="111"/>
        <v>0</v>
      </c>
      <c r="F408" s="54" t="str">
        <f t="shared" si="81"/>
        <v>-</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c r="E410" s="244"/>
      <c r="F410" s="54" t="str">
        <f t="shared" si="81"/>
        <v>-</v>
      </c>
    </row>
    <row r="411" spans="1:6" ht="12.75" customHeight="1" x14ac:dyDescent="0.2">
      <c r="A411" s="55">
        <v>97</v>
      </c>
      <c r="B411" s="87" t="s">
        <v>823</v>
      </c>
      <c r="C411" s="52" t="s">
        <v>824</v>
      </c>
      <c r="D411" s="244"/>
      <c r="E411" s="244"/>
      <c r="F411" s="54" t="str">
        <f t="shared" si="81"/>
        <v>-</v>
      </c>
    </row>
    <row r="412" spans="1:6" ht="12.75" customHeight="1" x14ac:dyDescent="0.2">
      <c r="A412" s="55" t="s">
        <v>604</v>
      </c>
      <c r="B412" s="87" t="s">
        <v>825</v>
      </c>
      <c r="C412" s="52" t="s">
        <v>826</v>
      </c>
      <c r="D412" s="53">
        <f>D6+D298</f>
        <v>1230919</v>
      </c>
      <c r="E412" s="53">
        <f>E6+E298</f>
        <v>1280807</v>
      </c>
      <c r="F412" s="54">
        <f t="shared" si="81"/>
        <v>104.05290681190233</v>
      </c>
    </row>
    <row r="413" spans="1:6" ht="12.75" customHeight="1" x14ac:dyDescent="0.2">
      <c r="A413" s="55" t="s">
        <v>604</v>
      </c>
      <c r="B413" s="87" t="s">
        <v>827</v>
      </c>
      <c r="C413" s="52" t="s">
        <v>828</v>
      </c>
      <c r="D413" s="53">
        <f t="shared" ref="D413:E413" si="112">D289+D350</f>
        <v>1147889</v>
      </c>
      <c r="E413" s="53">
        <f t="shared" si="112"/>
        <v>1393267.15</v>
      </c>
      <c r="F413" s="54">
        <f t="shared" si="81"/>
        <v>121.37647019877356</v>
      </c>
    </row>
    <row r="414" spans="1:6" ht="12.75" customHeight="1" x14ac:dyDescent="0.2">
      <c r="A414" s="55" t="s">
        <v>604</v>
      </c>
      <c r="B414" s="87" t="s">
        <v>829</v>
      </c>
      <c r="C414" s="52" t="s">
        <v>830</v>
      </c>
      <c r="D414" s="53">
        <f t="shared" ref="D414:E414" si="113">IF(D412&gt;=D413,D412-D413,0)</f>
        <v>83030</v>
      </c>
      <c r="E414" s="53">
        <f t="shared" si="113"/>
        <v>0</v>
      </c>
      <c r="F414" s="54">
        <f t="shared" si="81"/>
        <v>0</v>
      </c>
    </row>
    <row r="415" spans="1:6" ht="12.75" customHeight="1" x14ac:dyDescent="0.2">
      <c r="A415" s="55" t="s">
        <v>604</v>
      </c>
      <c r="B415" s="87" t="s">
        <v>831</v>
      </c>
      <c r="C415" s="52" t="s">
        <v>832</v>
      </c>
      <c r="D415" s="53">
        <f t="shared" ref="D415:E415" si="114">IF(D413&gt;=D412,D413-D412,0)</f>
        <v>0</v>
      </c>
      <c r="E415" s="53">
        <f t="shared" si="114"/>
        <v>112460.14999999991</v>
      </c>
      <c r="F415" s="54" t="str">
        <f t="shared" si="81"/>
        <v>-</v>
      </c>
    </row>
    <row r="416" spans="1:6" ht="12.75" customHeight="1" x14ac:dyDescent="0.2">
      <c r="A416" s="62" t="s">
        <v>833</v>
      </c>
      <c r="B416" s="234" t="s">
        <v>834</v>
      </c>
      <c r="C416" s="63" t="s">
        <v>835</v>
      </c>
      <c r="D416" s="53">
        <f t="shared" ref="D416:E416" si="115">IF(D292-D293+D409-D410&gt;=0,D292-D293+D409-D410,0)</f>
        <v>625</v>
      </c>
      <c r="E416" s="53">
        <f t="shared" si="115"/>
        <v>83655</v>
      </c>
      <c r="F416" s="54" t="str">
        <f t="shared" si="81"/>
        <v>&gt;&gt;100</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23687</v>
      </c>
      <c r="E418" s="64">
        <f t="shared" si="117"/>
        <v>20950.55</v>
      </c>
      <c r="F418" s="59">
        <f t="shared" si="81"/>
        <v>88.447460632414405</v>
      </c>
    </row>
    <row r="419" spans="1:6" s="77" customFormat="1" ht="20.100000000000001" customHeight="1" x14ac:dyDescent="0.2">
      <c r="A419" s="352" t="s">
        <v>841</v>
      </c>
      <c r="B419" s="353"/>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1230919</v>
      </c>
      <c r="E639" s="53">
        <f t="shared" si="180"/>
        <v>1280807</v>
      </c>
      <c r="F639" s="54">
        <f t="shared" si="119"/>
        <v>104.05290681190233</v>
      </c>
    </row>
    <row r="640" spans="1:6" ht="12.75" customHeight="1" x14ac:dyDescent="0.2">
      <c r="A640" s="55" t="s">
        <v>604</v>
      </c>
      <c r="B640" s="87" t="s">
        <v>1273</v>
      </c>
      <c r="C640" s="52" t="s">
        <v>1274</v>
      </c>
      <c r="D640" s="53">
        <f t="shared" ref="D640:E640" si="181">D413+D528</f>
        <v>1147889</v>
      </c>
      <c r="E640" s="53">
        <f t="shared" si="181"/>
        <v>1393267.15</v>
      </c>
      <c r="F640" s="54">
        <f t="shared" si="119"/>
        <v>121.37647019877356</v>
      </c>
    </row>
    <row r="641" spans="1:6" ht="12.75" customHeight="1" x14ac:dyDescent="0.2">
      <c r="A641" s="55" t="s">
        <v>604</v>
      </c>
      <c r="B641" s="87" t="s">
        <v>1275</v>
      </c>
      <c r="C641" s="52" t="s">
        <v>1276</v>
      </c>
      <c r="D641" s="53">
        <f t="shared" ref="D641:E641" si="182">IF(D639&gt;=D640,D639-D640,0)</f>
        <v>83030</v>
      </c>
      <c r="E641" s="53">
        <f t="shared" si="182"/>
        <v>0</v>
      </c>
      <c r="F641" s="54">
        <f t="shared" si="119"/>
        <v>0</v>
      </c>
    </row>
    <row r="642" spans="1:6" ht="12.75" customHeight="1" x14ac:dyDescent="0.2">
      <c r="A642" s="55" t="s">
        <v>604</v>
      </c>
      <c r="B642" s="87" t="s">
        <v>1277</v>
      </c>
      <c r="C642" s="52" t="s">
        <v>1278</v>
      </c>
      <c r="D642" s="53">
        <f t="shared" ref="D642:E642" si="183">IF(D640&gt;=D639,D640-D639,0)</f>
        <v>0</v>
      </c>
      <c r="E642" s="53">
        <f t="shared" si="183"/>
        <v>112460.14999999991</v>
      </c>
      <c r="F642" s="54" t="str">
        <f t="shared" si="119"/>
        <v>-</v>
      </c>
    </row>
    <row r="643" spans="1:6" ht="24" x14ac:dyDescent="0.2">
      <c r="A643" s="62" t="s">
        <v>1279</v>
      </c>
      <c r="B643" s="87" t="s">
        <v>1280</v>
      </c>
      <c r="C643" s="63" t="s">
        <v>1279</v>
      </c>
      <c r="D643" s="53">
        <f t="shared" ref="D643:E643" si="184">IF(D416-D417+D637-D638&gt;=0,D416-D417+D637-D638,0)</f>
        <v>625</v>
      </c>
      <c r="E643" s="53">
        <f t="shared" si="184"/>
        <v>83655</v>
      </c>
      <c r="F643" s="54" t="str">
        <f t="shared" si="119"/>
        <v>&gt;&gt;100</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83655</v>
      </c>
      <c r="E645" s="53">
        <f t="shared" si="186"/>
        <v>0</v>
      </c>
      <c r="F645" s="54">
        <f t="shared" si="119"/>
        <v>0</v>
      </c>
    </row>
    <row r="646" spans="1:6" ht="24" x14ac:dyDescent="0.2">
      <c r="A646" s="55" t="s">
        <v>604</v>
      </c>
      <c r="B646" s="87" t="s">
        <v>1285</v>
      </c>
      <c r="C646" s="52" t="s">
        <v>1286</v>
      </c>
      <c r="D646" s="53">
        <f t="shared" ref="D646:E646" si="187">IF(D642+D644-D641-D643&gt;=0,D642+D644-D641-D643,0)</f>
        <v>0</v>
      </c>
      <c r="E646" s="53">
        <f t="shared" si="187"/>
        <v>28805.149999999907</v>
      </c>
      <c r="F646" s="54" t="str">
        <f t="shared" si="119"/>
        <v>-</v>
      </c>
    </row>
    <row r="647" spans="1:6" ht="24" x14ac:dyDescent="0.2">
      <c r="A647" s="57" t="s">
        <v>1287</v>
      </c>
      <c r="B647" s="235" t="s">
        <v>1288</v>
      </c>
      <c r="C647" s="58" t="s">
        <v>1287</v>
      </c>
      <c r="D647" s="245"/>
      <c r="E647" s="245"/>
      <c r="F647" s="59" t="str">
        <f t="shared" si="119"/>
        <v>-</v>
      </c>
    </row>
    <row r="648" spans="1:6" s="77" customFormat="1" ht="20.100000000000001" customHeight="1" x14ac:dyDescent="0.2">
      <c r="A648" s="352" t="s">
        <v>1289</v>
      </c>
      <c r="B648" s="353"/>
      <c r="C648" s="221"/>
      <c r="D648" s="60"/>
      <c r="E648" s="60"/>
      <c r="F648" s="61"/>
    </row>
    <row r="649" spans="1:6" ht="12.75" customHeight="1" x14ac:dyDescent="0.2">
      <c r="A649" s="55">
        <v>11</v>
      </c>
      <c r="B649" s="87" t="s">
        <v>1290</v>
      </c>
      <c r="C649" s="52" t="s">
        <v>1291</v>
      </c>
      <c r="D649" s="244">
        <v>0</v>
      </c>
      <c r="E649" s="244">
        <v>0</v>
      </c>
      <c r="F649" s="54" t="str">
        <f t="shared" ref="F649:F724" si="188">IF(D649&lt;&gt;0,IF(E649/D649&gt;=100,"&gt;&gt;100",E649/D649*100),"-")</f>
        <v>-</v>
      </c>
    </row>
    <row r="650" spans="1:6" ht="12.75" customHeight="1" x14ac:dyDescent="0.2">
      <c r="A650" s="55" t="s">
        <v>1292</v>
      </c>
      <c r="B650" s="87" t="s">
        <v>1293</v>
      </c>
      <c r="C650" s="52" t="s">
        <v>1292</v>
      </c>
      <c r="D650" s="244">
        <v>1246868</v>
      </c>
      <c r="E650" s="244">
        <v>1377128.34</v>
      </c>
      <c r="F650" s="54">
        <f t="shared" si="188"/>
        <v>110.4470032112461</v>
      </c>
    </row>
    <row r="651" spans="1:6" ht="12.75" customHeight="1" x14ac:dyDescent="0.2">
      <c r="A651" s="55" t="s">
        <v>1294</v>
      </c>
      <c r="B651" s="87" t="s">
        <v>1295</v>
      </c>
      <c r="C651" s="52" t="s">
        <v>1294</v>
      </c>
      <c r="D651" s="244">
        <v>1153382</v>
      </c>
      <c r="E651" s="244">
        <v>1327218.02</v>
      </c>
      <c r="F651" s="54">
        <f t="shared" si="188"/>
        <v>115.07185130338431</v>
      </c>
    </row>
    <row r="652" spans="1:6" ht="24" x14ac:dyDescent="0.2">
      <c r="A652" s="55">
        <v>11</v>
      </c>
      <c r="B652" s="87" t="s">
        <v>1296</v>
      </c>
      <c r="C652" s="52" t="s">
        <v>1297</v>
      </c>
      <c r="D652" s="53">
        <f t="shared" ref="D652:E652" si="189">+D649+D650-D651</f>
        <v>93486</v>
      </c>
      <c r="E652" s="53">
        <f t="shared" si="189"/>
        <v>49910.320000000065</v>
      </c>
      <c r="F652" s="54">
        <f t="shared" si="188"/>
        <v>53.38801531780166</v>
      </c>
    </row>
    <row r="653" spans="1:6" ht="24" x14ac:dyDescent="0.2">
      <c r="A653" s="55" t="s">
        <v>604</v>
      </c>
      <c r="B653" s="87" t="s">
        <v>1298</v>
      </c>
      <c r="C653" s="52" t="s">
        <v>1299</v>
      </c>
      <c r="D653" s="264"/>
      <c r="E653" s="264"/>
      <c r="F653" s="54" t="str">
        <f t="shared" si="188"/>
        <v>-</v>
      </c>
    </row>
    <row r="654" spans="1:6" ht="24" x14ac:dyDescent="0.2">
      <c r="A654" s="55" t="s">
        <v>604</v>
      </c>
      <c r="B654" s="87" t="s">
        <v>1300</v>
      </c>
      <c r="C654" s="52" t="s">
        <v>1301</v>
      </c>
      <c r="D654" s="264">
        <v>10</v>
      </c>
      <c r="E654" s="264">
        <v>10</v>
      </c>
      <c r="F654" s="54">
        <f t="shared" si="188"/>
        <v>100</v>
      </c>
    </row>
    <row r="655" spans="1:6" ht="12.75" customHeight="1" x14ac:dyDescent="0.2">
      <c r="A655" s="55" t="s">
        <v>604</v>
      </c>
      <c r="B655" s="87" t="s">
        <v>1302</v>
      </c>
      <c r="C655" s="52" t="s">
        <v>1303</v>
      </c>
      <c r="D655" s="264"/>
      <c r="E655" s="264"/>
      <c r="F655" s="54" t="str">
        <f t="shared" si="188"/>
        <v>-</v>
      </c>
    </row>
    <row r="656" spans="1:6" ht="12.75" customHeight="1" x14ac:dyDescent="0.2">
      <c r="A656" s="55" t="s">
        <v>604</v>
      </c>
      <c r="B656" s="87" t="s">
        <v>1304</v>
      </c>
      <c r="C656" s="52" t="s">
        <v>1305</v>
      </c>
      <c r="D656" s="264">
        <v>10</v>
      </c>
      <c r="E656" s="264">
        <v>10</v>
      </c>
      <c r="F656" s="54">
        <f t="shared" si="188"/>
        <v>100</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c r="E675" s="244"/>
      <c r="F675" s="54" t="str">
        <f t="shared" si="188"/>
        <v>-</v>
      </c>
    </row>
    <row r="676" spans="1:6" ht="24" x14ac:dyDescent="0.2">
      <c r="A676" s="55">
        <v>63613</v>
      </c>
      <c r="B676" s="234" t="s">
        <v>1345</v>
      </c>
      <c r="C676" s="52" t="s">
        <v>1346</v>
      </c>
      <c r="D676" s="244"/>
      <c r="E676" s="244"/>
      <c r="F676" s="54" t="str">
        <f t="shared" si="188"/>
        <v>-</v>
      </c>
    </row>
    <row r="677" spans="1:6" ht="24" x14ac:dyDescent="0.2">
      <c r="A677" s="55">
        <v>63622</v>
      </c>
      <c r="B677" s="234" t="s">
        <v>1347</v>
      </c>
      <c r="C677" s="52" t="s">
        <v>1348</v>
      </c>
      <c r="D677" s="244"/>
      <c r="E677" s="244"/>
      <c r="F677" s="54" t="str">
        <f t="shared" si="188"/>
        <v>-</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c r="E694" s="244"/>
      <c r="F694" s="54" t="str">
        <f t="shared" si="188"/>
        <v>-</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v>210722</v>
      </c>
      <c r="E710" s="244">
        <v>162871</v>
      </c>
      <c r="F710" s="54">
        <f t="shared" si="188"/>
        <v>77.291882195499284</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c r="E712" s="244"/>
      <c r="F712" s="54" t="str">
        <f t="shared" si="188"/>
        <v>-</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c r="E716" s="244"/>
      <c r="F716" s="54" t="str">
        <f t="shared" si="188"/>
        <v>-</v>
      </c>
    </row>
    <row r="717" spans="1:6" ht="12.75" customHeight="1" x14ac:dyDescent="0.2">
      <c r="A717" s="55">
        <v>31215</v>
      </c>
      <c r="B717" s="87" t="s">
        <v>1409</v>
      </c>
      <c r="C717" s="52" t="s">
        <v>1410</v>
      </c>
      <c r="D717" s="244"/>
      <c r="E717" s="244">
        <v>0</v>
      </c>
      <c r="F717" s="54" t="str">
        <f t="shared" si="188"/>
        <v>-</v>
      </c>
    </row>
    <row r="718" spans="1:6" ht="12.75" customHeight="1" x14ac:dyDescent="0.2">
      <c r="A718" s="55">
        <v>32121</v>
      </c>
      <c r="B718" s="87" t="s">
        <v>1411</v>
      </c>
      <c r="C718" s="52" t="s">
        <v>1412</v>
      </c>
      <c r="D718" s="244"/>
      <c r="E718" s="244"/>
      <c r="F718" s="54" t="str">
        <f t="shared" si="188"/>
        <v>-</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c r="E720" s="244"/>
      <c r="F720" s="54" t="str">
        <f t="shared" si="188"/>
        <v>-</v>
      </c>
    </row>
    <row r="721" spans="1:6" ht="12.75" customHeight="1" x14ac:dyDescent="0.2">
      <c r="A721" s="55" t="s">
        <v>1417</v>
      </c>
      <c r="B721" s="87" t="s">
        <v>1418</v>
      </c>
      <c r="C721" s="52" t="s">
        <v>1417</v>
      </c>
      <c r="D721" s="244"/>
      <c r="E721" s="244"/>
      <c r="F721" s="54" t="str">
        <f t="shared" si="188"/>
        <v>-</v>
      </c>
    </row>
    <row r="722" spans="1:6" ht="12.75" customHeight="1" x14ac:dyDescent="0.2">
      <c r="A722" s="55" t="s">
        <v>1419</v>
      </c>
      <c r="B722" s="87" t="s">
        <v>1420</v>
      </c>
      <c r="C722" s="52" t="s">
        <v>1419</v>
      </c>
      <c r="D722" s="244"/>
      <c r="E722" s="244">
        <v>0</v>
      </c>
      <c r="F722" s="54" t="str">
        <f t="shared" si="188"/>
        <v>-</v>
      </c>
    </row>
    <row r="723" spans="1:6" ht="12.75" customHeight="1" x14ac:dyDescent="0.2">
      <c r="A723" s="55" t="s">
        <v>1421</v>
      </c>
      <c r="B723" s="87" t="s">
        <v>1422</v>
      </c>
      <c r="C723" s="52" t="s">
        <v>1421</v>
      </c>
      <c r="D723" s="244"/>
      <c r="E723" s="244"/>
      <c r="F723" s="54" t="str">
        <f t="shared" si="188"/>
        <v>-</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c r="E725" s="244"/>
      <c r="F725" s="54" t="str">
        <f t="shared" ref="F725:F979" si="190">IF(D725&lt;&gt;0,IF(E725/D725&gt;=100,"&gt;&gt;100",E725/D725*100),"-")</f>
        <v>-</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c r="E828" s="244"/>
      <c r="F828" s="54" t="str">
        <f t="shared" si="190"/>
        <v>-</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48" t="s">
        <v>1940</v>
      </c>
      <c r="B983" s="349"/>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79" workbookViewId="0">
      <selection activeCell="E87" sqref="E8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31</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47</v>
      </c>
      <c r="B3" s="300" t="s">
        <v>39</v>
      </c>
      <c r="C3" s="301" t="s">
        <v>40</v>
      </c>
      <c r="D3" s="302" t="s">
        <v>1962</v>
      </c>
      <c r="E3" s="300" t="s">
        <v>1963</v>
      </c>
      <c r="F3" s="303" t="s">
        <v>50</v>
      </c>
    </row>
    <row r="4" spans="1:25" s="226" customFormat="1" ht="12" customHeight="1" x14ac:dyDescent="0.2">
      <c r="A4" s="285">
        <v>1</v>
      </c>
      <c r="B4" s="286">
        <v>2</v>
      </c>
      <c r="C4" s="287" t="s">
        <v>51</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1964</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160807</v>
      </c>
      <c r="E6" s="231">
        <f t="shared" si="0"/>
        <v>70959.350000000006</v>
      </c>
      <c r="F6" s="232">
        <f t="shared" ref="F6:F260" si="1">IF(D6&gt;0,IF(E6/D6&gt;=100,"&gt;&gt;100",E6/D6*100),"-")</f>
        <v>44.127028052261409</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17037</v>
      </c>
      <c r="E7" s="106">
        <f t="shared" si="2"/>
        <v>0</v>
      </c>
      <c r="F7" s="95">
        <f t="shared" si="1"/>
        <v>0</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17037</v>
      </c>
      <c r="E52" s="106">
        <f t="shared" si="10"/>
        <v>0</v>
      </c>
      <c r="F52" s="95">
        <f t="shared" si="1"/>
        <v>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17037</v>
      </c>
      <c r="E54" s="249"/>
      <c r="F54" s="95">
        <f t="shared" si="1"/>
        <v>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143770</v>
      </c>
      <c r="E68" s="106">
        <f t="shared" si="13"/>
        <v>70959.350000000006</v>
      </c>
      <c r="F68" s="95">
        <f t="shared" si="1"/>
        <v>49.35615914307575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2068</v>
      </c>
      <c r="B69" s="88" t="s">
        <v>2069</v>
      </c>
      <c r="C69" s="94" t="s">
        <v>2068</v>
      </c>
      <c r="D69" s="106">
        <f t="shared" ref="D69:E69" si="14">+D70+D75+D76+D77</f>
        <v>93486</v>
      </c>
      <c r="E69" s="106">
        <f t="shared" si="14"/>
        <v>49910.32</v>
      </c>
      <c r="F69" s="95">
        <f t="shared" si="1"/>
        <v>53.388015317801596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93008</v>
      </c>
      <c r="E70" s="106">
        <f t="shared" si="15"/>
        <v>49487.22</v>
      </c>
      <c r="F70" s="95">
        <f t="shared" si="1"/>
        <v>53.207487527954591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93008</v>
      </c>
      <c r="E72" s="249">
        <v>49487.22</v>
      </c>
      <c r="F72" s="95">
        <f t="shared" si="1"/>
        <v>53.207487527954591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478</v>
      </c>
      <c r="E76" s="249">
        <v>423.1</v>
      </c>
      <c r="F76" s="95">
        <f t="shared" si="1"/>
        <v>88.51464435146444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50284</v>
      </c>
      <c r="E78" s="106">
        <f>E79+SUM(E82:E84)-E85+E86</f>
        <v>98.48</v>
      </c>
      <c r="F78" s="95">
        <f t="shared" si="1"/>
        <v>0.19584758571314934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50284</v>
      </c>
      <c r="E86" s="249">
        <v>98.48</v>
      </c>
      <c r="F86" s="95">
        <f t="shared" si="1"/>
        <v>0.19584758571314934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950</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952</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954</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1166</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1170</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1176</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1172</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968</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0</v>
      </c>
      <c r="E146" s="106">
        <f t="shared" si="26"/>
        <v>20950.55</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c r="E160" s="249">
        <v>20950.55</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2256</v>
      </c>
      <c r="C170" s="94" t="s">
        <v>1287</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2263</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160807</v>
      </c>
      <c r="E175" s="106">
        <f t="shared" si="30"/>
        <v>70959.349999999991</v>
      </c>
      <c r="F175" s="95">
        <f t="shared" si="1"/>
        <v>44.127028052261402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77152</v>
      </c>
      <c r="E176" s="106">
        <f t="shared" si="31"/>
        <v>78813.95</v>
      </c>
      <c r="F176" s="95">
        <f t="shared" si="1"/>
        <v>102.15412432600581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77152</v>
      </c>
      <c r="E177" s="106">
        <f t="shared" si="32"/>
        <v>78813.95</v>
      </c>
      <c r="F177" s="95">
        <f t="shared" si="1"/>
        <v>102.15412432600581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77152</v>
      </c>
      <c r="E178" s="249">
        <v>76002.98</v>
      </c>
      <c r="F178" s="95">
        <f t="shared" si="1"/>
        <v>98.510706138531717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c r="E179" s="249">
        <v>2810.97</v>
      </c>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83655</v>
      </c>
      <c r="E237" s="106">
        <f t="shared" si="41"/>
        <v>-7854.6000000000022</v>
      </c>
      <c r="F237" s="95">
        <f t="shared" si="1"/>
        <v>-9.3892773892773924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83655</v>
      </c>
      <c r="E245" s="106">
        <f t="shared" si="45"/>
        <v>-28805.15</v>
      </c>
      <c r="F245" s="95">
        <f t="shared" si="1"/>
        <v>-34.43326758711374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83655</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2402</v>
      </c>
      <c r="C247" s="94" t="s">
        <v>620</v>
      </c>
      <c r="D247" s="249">
        <v>83655</v>
      </c>
      <c r="E247" s="249">
        <v>0</v>
      </c>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2403</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2404</v>
      </c>
      <c r="C249" s="94" t="s">
        <v>1268</v>
      </c>
      <c r="D249" s="249"/>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0</v>
      </c>
      <c r="E250" s="106">
        <f t="shared" si="47"/>
        <v>28805.15</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2407</v>
      </c>
      <c r="C251" s="94" t="s">
        <v>622</v>
      </c>
      <c r="D251" s="249"/>
      <c r="E251" s="249">
        <v>28805.15</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2408</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2409</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2412</v>
      </c>
      <c r="C255" s="94" t="s">
        <v>624</v>
      </c>
      <c r="D255" s="249"/>
      <c r="E255" s="249">
        <v>20950.55</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2413</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1289</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c r="E264" s="249">
        <v>20950.55</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77152</v>
      </c>
      <c r="E288" s="249">
        <v>78813.95</v>
      </c>
      <c r="F288" s="95">
        <f t="shared" si="50"/>
        <v>102.15412432600581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2531</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2532</v>
      </c>
      <c r="B3" s="282" t="s">
        <v>39</v>
      </c>
      <c r="C3" s="283" t="s">
        <v>40</v>
      </c>
      <c r="D3" s="282" t="s">
        <v>48</v>
      </c>
      <c r="E3" s="282" t="s">
        <v>49</v>
      </c>
      <c r="F3" s="284"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51</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2533</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2534</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2541</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2564</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2575</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2588</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2589</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2594</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2663</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2664</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2665</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2666</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2667</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2668</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2669</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2670</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2671</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2672</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2673</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2674</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2675</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1600</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1147889</v>
      </c>
      <c r="E114" s="83">
        <f t="shared" si="22"/>
        <v>1393267.15</v>
      </c>
      <c r="F114" s="65">
        <f t="shared" si="1"/>
        <v>121.37647019877356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1147889</v>
      </c>
      <c r="E115" s="83">
        <f t="shared" si="23"/>
        <v>1393267.15</v>
      </c>
      <c r="F115" s="65">
        <f t="shared" si="1"/>
        <v>121.37647019877356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v>1147889</v>
      </c>
      <c r="E116" s="251">
        <v>1393267.15</v>
      </c>
      <c r="F116" s="65">
        <f t="shared" si="1"/>
        <v>121.37647019877356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1627</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1147889</v>
      </c>
      <c r="E141" s="108">
        <f t="shared" si="28"/>
        <v>1393267.15</v>
      </c>
      <c r="F141" s="84">
        <f t="shared" si="1"/>
        <v>121.37647019877356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2784</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1941</v>
      </c>
      <c r="B3" s="282" t="s">
        <v>39</v>
      </c>
      <c r="C3" s="283" t="s">
        <v>40</v>
      </c>
      <c r="D3" s="282" t="s">
        <v>2785</v>
      </c>
      <c r="E3" s="284"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51</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17037</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2803</v>
      </c>
      <c r="C14" s="94" t="s">
        <v>2804</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17037</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2821</v>
      </c>
      <c r="C23" s="94" t="s">
        <v>2822</v>
      </c>
      <c r="D23" s="83">
        <f t="shared" ref="D23:E23" si="4">SUM(D24:D29)</f>
        <v>17037</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2826</v>
      </c>
      <c r="D27" s="251">
        <v>17037</v>
      </c>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2855</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1941</v>
      </c>
      <c r="B3" s="282" t="s">
        <v>39</v>
      </c>
      <c r="C3" s="283" t="s">
        <v>40</v>
      </c>
      <c r="D3" s="284" t="s">
        <v>2856</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51</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5"/>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1403098.9</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6"/>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1403098.9</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6">
        <v>1047989</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6">
        <v>351971</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6">
        <v>3138.9</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6"/>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6"/>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6"/>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6"/>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6"/>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1324284.95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1324284.95</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6">
        <v>971986.02</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6">
        <v>349160.03</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6">
        <v>3138.9</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6"/>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6"/>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6"/>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6"/>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6"/>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78813.949999999953</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6"/>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6"/>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6"/>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6"/>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6"/>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6"/>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78813.95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6">
        <v>78813.95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2855</v>
      </c>
      <c r="B1" s="366"/>
      <c r="C1" s="366"/>
      <c r="D1" s="366"/>
      <c r="E1" s="73" t="s">
        <v>2997</v>
      </c>
      <c r="F1" s="73"/>
      <c r="G1" s="73"/>
      <c r="H1" s="73"/>
      <c r="I1" s="73"/>
      <c r="J1" s="73"/>
      <c r="K1" s="73"/>
      <c r="L1" s="73"/>
      <c r="M1" s="73"/>
      <c r="N1" s="73"/>
      <c r="O1" s="73"/>
      <c r="P1" s="73"/>
    </row>
    <row r="2" spans="1:16" ht="37.5" customHeight="1" x14ac:dyDescent="0.2">
      <c r="A2" s="371" t="s">
        <v>2998</v>
      </c>
      <c r="B2" s="366"/>
      <c r="C2" s="366"/>
      <c r="D2" s="366"/>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37121</v>
      </c>
      <c r="P3" s="73"/>
    </row>
    <row r="4" spans="1:16" ht="19.5" customHeight="1" x14ac:dyDescent="0.2">
      <c r="A4" s="372" t="s">
        <v>3002</v>
      </c>
      <c r="B4" s="373"/>
      <c r="C4" s="374"/>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3015</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3020</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3219</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31</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35</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34</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3295</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 Dragičević</cp:lastModifiedBy>
  <cp:lastPrinted>2023-02-20T19:16:39Z</cp:lastPrinted>
  <dcterms:created xsi:type="dcterms:W3CDTF">2022-04-01T05:14:30Z</dcterms:created>
  <dcterms:modified xsi:type="dcterms:W3CDTF">2023-02-20T21:09:12Z</dcterms:modified>
</cp:coreProperties>
</file>